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0" windowWidth="11748" windowHeight="9684" tabRatio="908"/>
  </bookViews>
  <sheets>
    <sheet name="Abrechnung" sheetId="30" r:id="rId1"/>
    <sheet name="Trainerplanung 2016" sheetId="27" r:id="rId2"/>
  </sheets>
  <externalReferences>
    <externalReference r:id="rId3"/>
  </externalReferences>
  <definedNames>
    <definedName name="_xlnm._FilterDatabase" localSheetId="1" hidden="1">'Trainerplanung 2016'!$B$27:$AY$86</definedName>
    <definedName name="aaa" localSheetId="0">Abrechnung!#REF!</definedName>
    <definedName name="aaa" localSheetId="1">'[1]Abrechnung-2014'!#REF!</definedName>
    <definedName name="aaa">#REF!</definedName>
    <definedName name="_xlnm.Print_Area" localSheetId="0">Abrechnung!$B$1:$M$51</definedName>
    <definedName name="_xlnm.Print_Area" localSheetId="1">'Trainerplanung 2016'!$B$1:$AY$101</definedName>
  </definedNames>
  <calcPr calcId="145621"/>
</workbook>
</file>

<file path=xl/calcChain.xml><?xml version="1.0" encoding="utf-8"?>
<calcChain xmlns="http://schemas.openxmlformats.org/spreadsheetml/2006/main">
  <c r="Y21" i="27" l="1"/>
  <c r="Y20" i="27"/>
  <c r="Y19" i="27"/>
  <c r="Y18" i="27"/>
  <c r="Y17" i="27"/>
  <c r="Y16" i="27"/>
  <c r="Y15" i="27"/>
  <c r="Y14" i="27"/>
  <c r="Y13" i="27"/>
  <c r="Y12" i="27"/>
  <c r="Y11" i="27"/>
  <c r="Y9" i="27"/>
  <c r="X15" i="27"/>
  <c r="X14" i="27"/>
  <c r="X13" i="27"/>
  <c r="X12" i="27"/>
  <c r="X11" i="27"/>
  <c r="X9" i="27"/>
  <c r="X16" i="27"/>
  <c r="X17" i="27"/>
  <c r="X18" i="27"/>
  <c r="X19" i="27"/>
  <c r="X20" i="27"/>
  <c r="X21" i="27"/>
  <c r="AU99" i="27"/>
  <c r="AU98" i="27"/>
  <c r="AU97" i="27"/>
  <c r="AU96" i="27"/>
  <c r="AU95" i="27"/>
  <c r="AU94" i="27"/>
  <c r="AU93" i="27"/>
  <c r="AU92" i="27"/>
  <c r="AU91" i="27"/>
  <c r="AU90" i="27"/>
  <c r="AU89" i="27"/>
  <c r="AU88" i="27"/>
  <c r="AR99" i="27"/>
  <c r="AR98" i="27"/>
  <c r="AR97" i="27"/>
  <c r="AR96" i="27"/>
  <c r="AR95" i="27"/>
  <c r="AR94" i="27"/>
  <c r="AR93" i="27"/>
  <c r="AR92" i="27"/>
  <c r="AR91" i="27"/>
  <c r="AR90" i="27"/>
  <c r="AR89" i="27"/>
  <c r="AR88" i="27"/>
  <c r="AN99" i="27"/>
  <c r="AN98" i="27"/>
  <c r="AN97" i="27"/>
  <c r="AN96" i="27"/>
  <c r="AN95" i="27"/>
  <c r="AN94" i="27"/>
  <c r="AN93" i="27"/>
  <c r="AN92" i="27"/>
  <c r="AN91" i="27"/>
  <c r="AN90" i="27"/>
  <c r="AN89" i="27"/>
  <c r="AN88" i="27"/>
  <c r="AK99" i="27"/>
  <c r="AK98" i="27"/>
  <c r="AK97" i="27"/>
  <c r="AK96" i="27"/>
  <c r="AK95" i="27"/>
  <c r="AK94" i="27"/>
  <c r="AK93" i="27"/>
  <c r="AK92" i="27"/>
  <c r="AK91" i="27"/>
  <c r="AK90" i="27"/>
  <c r="AK89" i="27"/>
  <c r="AK88" i="27"/>
  <c r="AH99" i="27"/>
  <c r="AH98" i="27"/>
  <c r="AH97" i="27"/>
  <c r="AH96" i="27"/>
  <c r="AH95" i="27"/>
  <c r="AH94" i="27"/>
  <c r="AH93" i="27"/>
  <c r="AH92" i="27"/>
  <c r="AH91" i="27"/>
  <c r="AH90" i="27"/>
  <c r="AH89" i="27"/>
  <c r="AH88" i="27"/>
  <c r="AE99" i="27"/>
  <c r="AE98" i="27"/>
  <c r="AE97" i="27"/>
  <c r="AE96" i="27"/>
  <c r="AE95" i="27"/>
  <c r="AE94" i="27"/>
  <c r="AE93" i="27"/>
  <c r="AE92" i="27"/>
  <c r="AE91" i="27"/>
  <c r="AE90" i="27"/>
  <c r="AE89" i="27"/>
  <c r="AE88" i="27"/>
  <c r="AB99" i="27"/>
  <c r="AB98" i="27"/>
  <c r="AB97" i="27"/>
  <c r="AB96" i="27"/>
  <c r="AB95" i="27"/>
  <c r="AB94" i="27"/>
  <c r="AB93" i="27"/>
  <c r="AB92" i="27"/>
  <c r="AB91" i="27"/>
  <c r="AB90" i="27"/>
  <c r="AB89" i="27"/>
  <c r="AB88" i="27"/>
  <c r="Y99" i="27"/>
  <c r="Y98" i="27"/>
  <c r="Y97" i="27"/>
  <c r="Y96" i="27"/>
  <c r="Y95" i="27"/>
  <c r="Y94" i="27"/>
  <c r="Y93" i="27"/>
  <c r="Y92" i="27"/>
  <c r="Y91" i="27"/>
  <c r="Y90" i="27"/>
  <c r="Y89" i="27"/>
  <c r="Y88" i="27"/>
  <c r="U99" i="27"/>
  <c r="U98" i="27"/>
  <c r="U97" i="27"/>
  <c r="U96" i="27"/>
  <c r="U95" i="27"/>
  <c r="U94" i="27"/>
  <c r="U93" i="27"/>
  <c r="U92" i="27"/>
  <c r="U91" i="27"/>
  <c r="U90" i="27"/>
  <c r="U89" i="27"/>
  <c r="U88" i="27"/>
  <c r="R99" i="27"/>
  <c r="R98" i="27"/>
  <c r="R97" i="27"/>
  <c r="R96" i="27"/>
  <c r="R95" i="27"/>
  <c r="R94" i="27"/>
  <c r="R93" i="27"/>
  <c r="R92" i="27"/>
  <c r="R91" i="27"/>
  <c r="R90" i="27"/>
  <c r="R89" i="27"/>
  <c r="R88" i="27"/>
  <c r="N99" i="27"/>
  <c r="N98" i="27"/>
  <c r="N97" i="27"/>
  <c r="N96" i="27"/>
  <c r="N95" i="27"/>
  <c r="N94" i="27"/>
  <c r="N93" i="27"/>
  <c r="N92" i="27"/>
  <c r="N91" i="27"/>
  <c r="N90" i="27"/>
  <c r="N89" i="27"/>
  <c r="N88" i="27"/>
  <c r="K99" i="27"/>
  <c r="K98" i="27"/>
  <c r="K97" i="27"/>
  <c r="K96" i="27"/>
  <c r="K95" i="27"/>
  <c r="K94" i="27"/>
  <c r="K93" i="27"/>
  <c r="K92" i="27"/>
  <c r="K91" i="27"/>
  <c r="K90" i="27"/>
  <c r="K89" i="27"/>
  <c r="K88" i="27"/>
  <c r="H99" i="27"/>
  <c r="H98" i="27"/>
  <c r="H97" i="27"/>
  <c r="H96" i="27"/>
  <c r="H95" i="27"/>
  <c r="H94" i="27"/>
  <c r="H93" i="27"/>
  <c r="H92" i="27"/>
  <c r="H91" i="27"/>
  <c r="H90" i="27"/>
  <c r="H89" i="27"/>
  <c r="H88" i="27"/>
  <c r="E99" i="27"/>
  <c r="E98" i="27"/>
  <c r="E97" i="27"/>
  <c r="E96" i="27"/>
  <c r="E95" i="27"/>
  <c r="E94" i="27"/>
  <c r="E93" i="27"/>
  <c r="E92" i="27"/>
  <c r="E91" i="27"/>
  <c r="E90" i="27"/>
  <c r="E89" i="27"/>
  <c r="E88" i="27"/>
  <c r="G47" i="30"/>
  <c r="M46" i="30"/>
  <c r="F46" i="30"/>
  <c r="F45" i="30"/>
  <c r="M45" i="30" s="1"/>
  <c r="M44" i="30"/>
  <c r="F44" i="30"/>
  <c r="F43" i="30"/>
  <c r="M43" i="30" s="1"/>
  <c r="M42" i="30"/>
  <c r="F42" i="30"/>
  <c r="F41" i="30"/>
  <c r="M41" i="30" s="1"/>
  <c r="M40" i="30"/>
  <c r="F40" i="30"/>
  <c r="F39" i="30"/>
  <c r="M39" i="30" s="1"/>
  <c r="M38" i="30"/>
  <c r="F38" i="30"/>
  <c r="F37" i="30"/>
  <c r="M37" i="30" s="1"/>
  <c r="M36" i="30"/>
  <c r="F36" i="30"/>
  <c r="F35" i="30"/>
  <c r="M35" i="30" s="1"/>
  <c r="M34" i="30"/>
  <c r="F34" i="30"/>
  <c r="F33" i="30"/>
  <c r="M33" i="30" s="1"/>
  <c r="M32" i="30"/>
  <c r="F32" i="30"/>
  <c r="F31" i="30"/>
  <c r="M31" i="30" s="1"/>
  <c r="M30" i="30"/>
  <c r="F30" i="30"/>
  <c r="F29" i="30"/>
  <c r="M29" i="30" s="1"/>
  <c r="M28" i="30"/>
  <c r="F28" i="30"/>
  <c r="F27" i="30"/>
  <c r="M27" i="30" s="1"/>
  <c r="M47" i="30" s="1"/>
  <c r="L23" i="30"/>
  <c r="B17" i="30"/>
  <c r="B15" i="30"/>
  <c r="F47" i="30" l="1"/>
  <c r="AX86" i="27"/>
  <c r="AP85" i="27"/>
  <c r="AM85" i="27"/>
  <c r="AJ85" i="27"/>
  <c r="AG85" i="27"/>
  <c r="T85" i="27"/>
  <c r="M85" i="27"/>
  <c r="AP84" i="27"/>
  <c r="AM84" i="27"/>
  <c r="AG84" i="27"/>
  <c r="T84" i="27"/>
  <c r="M84" i="27"/>
  <c r="AP83" i="27"/>
  <c r="AM83" i="27"/>
  <c r="AJ83" i="27"/>
  <c r="AG83" i="27"/>
  <c r="T83" i="27"/>
  <c r="M83" i="27"/>
  <c r="AP82" i="27"/>
  <c r="AM82" i="27"/>
  <c r="AG82" i="27"/>
  <c r="T82" i="27"/>
  <c r="M82" i="27"/>
  <c r="AP81" i="27"/>
  <c r="AM81" i="27"/>
  <c r="AJ81" i="27"/>
  <c r="AG81" i="27"/>
  <c r="T81" i="27"/>
  <c r="M81" i="27"/>
  <c r="AP80" i="27"/>
  <c r="AM80" i="27"/>
  <c r="AG80" i="27"/>
  <c r="M80" i="27"/>
  <c r="AP79" i="27"/>
  <c r="AM79" i="27"/>
  <c r="AJ79" i="27"/>
  <c r="AG79" i="27"/>
  <c r="T79" i="27"/>
  <c r="M79" i="27"/>
  <c r="AX78" i="27"/>
  <c r="AP77" i="27"/>
  <c r="AM77" i="27"/>
  <c r="AJ77" i="27"/>
  <c r="AG77" i="27"/>
  <c r="T77" i="27"/>
  <c r="M77" i="27"/>
  <c r="AT76" i="27"/>
  <c r="AP76" i="27"/>
  <c r="AM76" i="27"/>
  <c r="AG76" i="27"/>
  <c r="T76" i="27"/>
  <c r="M76" i="27"/>
  <c r="AT75" i="27"/>
  <c r="AP75" i="27"/>
  <c r="AM75" i="27"/>
  <c r="AJ75" i="27"/>
  <c r="AG75" i="27"/>
  <c r="T75" i="27"/>
  <c r="M75" i="27"/>
  <c r="AP74" i="27"/>
  <c r="AM74" i="27"/>
  <c r="AG74" i="27"/>
  <c r="T74" i="27"/>
  <c r="M74" i="27"/>
  <c r="AP71" i="27"/>
  <c r="AM71" i="27"/>
  <c r="AJ71" i="27"/>
  <c r="AG71" i="27"/>
  <c r="T71" i="27"/>
  <c r="M71" i="27"/>
  <c r="AP70" i="27"/>
  <c r="AM70" i="27"/>
  <c r="AG70" i="27"/>
  <c r="T70" i="27"/>
  <c r="M70" i="27"/>
  <c r="AP69" i="27"/>
  <c r="AM69" i="27"/>
  <c r="AJ69" i="27"/>
  <c r="AG69" i="27"/>
  <c r="T69" i="27"/>
  <c r="M69" i="27"/>
  <c r="AX68" i="27"/>
  <c r="AX67" i="27"/>
  <c r="AX66" i="27"/>
  <c r="AX65" i="27"/>
  <c r="AX64" i="27"/>
  <c r="AX63" i="27"/>
  <c r="AP62" i="27"/>
  <c r="AM62" i="27"/>
  <c r="AG62" i="27"/>
  <c r="T62" i="27"/>
  <c r="M62" i="27"/>
  <c r="AP61" i="27"/>
  <c r="AM61" i="27"/>
  <c r="AJ61" i="27"/>
  <c r="AG61" i="27"/>
  <c r="T61" i="27"/>
  <c r="M61" i="27"/>
  <c r="AP60" i="27"/>
  <c r="AM60" i="27"/>
  <c r="AG60" i="27"/>
  <c r="T60" i="27"/>
  <c r="M60" i="27"/>
  <c r="AP59" i="27"/>
  <c r="AM59" i="27"/>
  <c r="AJ59" i="27"/>
  <c r="AG59" i="27"/>
  <c r="T59" i="27"/>
  <c r="M59" i="27"/>
  <c r="AP56" i="27"/>
  <c r="AM56" i="27"/>
  <c r="AG56" i="27"/>
  <c r="T56" i="27"/>
  <c r="M56" i="27"/>
  <c r="AP55" i="27"/>
  <c r="AM55" i="27"/>
  <c r="AJ55" i="27"/>
  <c r="AG55" i="27"/>
  <c r="T55" i="27"/>
  <c r="M55" i="27"/>
  <c r="AP54" i="27"/>
  <c r="AM54" i="27"/>
  <c r="AG54" i="27"/>
  <c r="T54" i="27"/>
  <c r="M54" i="27"/>
  <c r="AP53" i="27"/>
  <c r="AM53" i="27"/>
  <c r="AJ53" i="27"/>
  <c r="AG53" i="27"/>
  <c r="T53" i="27"/>
  <c r="M53" i="27"/>
  <c r="AX53" i="27" s="1"/>
  <c r="AP52" i="27"/>
  <c r="AM52" i="27"/>
  <c r="AG52" i="27"/>
  <c r="T52" i="27"/>
  <c r="M52" i="27"/>
  <c r="AX51" i="27"/>
  <c r="AX50" i="27"/>
  <c r="AP49" i="27"/>
  <c r="AM49" i="27"/>
  <c r="AJ49" i="27"/>
  <c r="AG49" i="27"/>
  <c r="T49" i="27"/>
  <c r="M49" i="27"/>
  <c r="AP48" i="27"/>
  <c r="AM48" i="27"/>
  <c r="AG48" i="27"/>
  <c r="T48" i="27"/>
  <c r="M48" i="27"/>
  <c r="AP47" i="27"/>
  <c r="AM47" i="27"/>
  <c r="AJ47" i="27"/>
  <c r="AG47" i="27"/>
  <c r="T47" i="27"/>
  <c r="M47" i="27"/>
  <c r="AX47" i="27" s="1"/>
  <c r="AP46" i="27"/>
  <c r="AM46" i="27"/>
  <c r="AG46" i="27"/>
  <c r="T46" i="27"/>
  <c r="M46" i="27"/>
  <c r="AT45" i="27"/>
  <c r="AP45" i="27"/>
  <c r="AM45" i="27"/>
  <c r="AJ45" i="27"/>
  <c r="AG45" i="27"/>
  <c r="T45" i="27"/>
  <c r="M45" i="27"/>
  <c r="AX45" i="27" s="1"/>
  <c r="AT44" i="27"/>
  <c r="AP44" i="27"/>
  <c r="AM44" i="27"/>
  <c r="AG44" i="27"/>
  <c r="T44" i="27"/>
  <c r="M44" i="27"/>
  <c r="AX41" i="27"/>
  <c r="AX40" i="27"/>
  <c r="AP39" i="27"/>
  <c r="AM39" i="27"/>
  <c r="AJ39" i="27"/>
  <c r="AG39" i="27"/>
  <c r="T39" i="27"/>
  <c r="M39" i="27"/>
  <c r="AP38" i="27"/>
  <c r="AM38" i="27"/>
  <c r="AG38" i="27"/>
  <c r="T38" i="27"/>
  <c r="M38" i="27"/>
  <c r="AP37" i="27"/>
  <c r="AM37" i="27"/>
  <c r="AJ37" i="27"/>
  <c r="AG37" i="27"/>
  <c r="T37" i="27"/>
  <c r="M37" i="27"/>
  <c r="AP36" i="27"/>
  <c r="AM36" i="27"/>
  <c r="AG36" i="27"/>
  <c r="T36" i="27"/>
  <c r="M36" i="27"/>
  <c r="AP35" i="27"/>
  <c r="AM35" i="27"/>
  <c r="AJ35" i="27"/>
  <c r="AG35" i="27"/>
  <c r="T35" i="27"/>
  <c r="M35" i="27"/>
  <c r="AX34" i="27"/>
  <c r="AP33" i="27"/>
  <c r="AM33" i="27"/>
  <c r="AJ33" i="27"/>
  <c r="AG33" i="27"/>
  <c r="T33" i="27"/>
  <c r="M33" i="27"/>
  <c r="AP32" i="27"/>
  <c r="AM32" i="27"/>
  <c r="AG32" i="27"/>
  <c r="T32" i="27"/>
  <c r="M32" i="27"/>
  <c r="AP31" i="27"/>
  <c r="AM31" i="27"/>
  <c r="AJ31" i="27"/>
  <c r="AG31" i="27"/>
  <c r="T31" i="27"/>
  <c r="M31" i="27"/>
  <c r="AP30" i="27"/>
  <c r="AM30" i="27"/>
  <c r="AG30" i="27"/>
  <c r="T30" i="27"/>
  <c r="M30" i="27"/>
  <c r="AP29" i="27"/>
  <c r="AM29" i="27"/>
  <c r="AJ29" i="27"/>
  <c r="AG29" i="27"/>
  <c r="AX28" i="27"/>
  <c r="Z19" i="27"/>
  <c r="Z20" i="27" s="1"/>
  <c r="W18" i="27"/>
  <c r="Z14" i="27"/>
  <c r="W14" i="27" s="1"/>
  <c r="W13" i="27"/>
  <c r="Z12" i="27"/>
  <c r="W12" i="27" s="1"/>
  <c r="W11" i="27"/>
  <c r="W9" i="27"/>
  <c r="AX1" i="27"/>
  <c r="AX29" i="27" l="1"/>
  <c r="AX54" i="27"/>
  <c r="N100" i="27"/>
  <c r="AB100" i="27"/>
  <c r="AN100" i="27"/>
  <c r="AX30" i="27"/>
  <c r="AX31" i="27"/>
  <c r="AX55" i="27"/>
  <c r="AX59" i="27"/>
  <c r="AX69" i="27"/>
  <c r="AX74" i="27"/>
  <c r="AX83" i="27"/>
  <c r="E100" i="27"/>
  <c r="AE100" i="27"/>
  <c r="AX89" i="27"/>
  <c r="AX93" i="27"/>
  <c r="T11" i="27" s="1"/>
  <c r="AX94" i="27"/>
  <c r="T12" i="27" s="1"/>
  <c r="AX96" i="27"/>
  <c r="AX97" i="27"/>
  <c r="T20" i="27" s="1"/>
  <c r="AX98" i="27"/>
  <c r="T21" i="27" s="1"/>
  <c r="AX32" i="27"/>
  <c r="AX35" i="27"/>
  <c r="AX60" i="27"/>
  <c r="AX62" i="27"/>
  <c r="AX70" i="27"/>
  <c r="AX75" i="27"/>
  <c r="AX79" i="27"/>
  <c r="AX82" i="27"/>
  <c r="AX84" i="27"/>
  <c r="AX88" i="27"/>
  <c r="T18" i="27" s="1"/>
  <c r="U100" i="27"/>
  <c r="AH100" i="27"/>
  <c r="AU100" i="27"/>
  <c r="AX92" i="27"/>
  <c r="T13" i="27" s="1"/>
  <c r="AX33" i="27"/>
  <c r="AX39" i="27"/>
  <c r="AX61" i="27"/>
  <c r="AX71" i="27"/>
  <c r="AX76" i="27"/>
  <c r="AX77" i="27"/>
  <c r="AX85" i="27"/>
  <c r="AK100" i="27"/>
  <c r="R100" i="27"/>
  <c r="V100" i="27" s="1"/>
  <c r="AX91" i="27"/>
  <c r="T14" i="27" s="1"/>
  <c r="AX95" i="27"/>
  <c r="AX99" i="27"/>
  <c r="T9" i="27" s="1"/>
  <c r="AX90" i="27"/>
  <c r="AX36" i="27"/>
  <c r="AX38" i="27"/>
  <c r="AX56" i="27"/>
  <c r="K100" i="27"/>
  <c r="Y100" i="27"/>
  <c r="AR100" i="27"/>
  <c r="AV100" i="27" s="1"/>
  <c r="AQ14" i="27" s="1"/>
  <c r="AX37" i="27"/>
  <c r="AX44" i="27"/>
  <c r="AX46" i="27"/>
  <c r="AX48" i="27"/>
  <c r="AY42" i="27" s="1"/>
  <c r="AX49" i="27"/>
  <c r="AX52" i="27"/>
  <c r="AX80" i="27"/>
  <c r="AX81" i="27"/>
  <c r="Z21" i="27"/>
  <c r="W21" i="27" s="1"/>
  <c r="W20" i="27"/>
  <c r="Z15" i="27"/>
  <c r="W19" i="27"/>
  <c r="T19" i="27" s="1"/>
  <c r="H100" i="27"/>
  <c r="AO100" i="27" l="1"/>
  <c r="AY72" i="27"/>
  <c r="AY57" i="27"/>
  <c r="O100" i="27"/>
  <c r="AQ13" i="27"/>
  <c r="AQ16" i="27" s="1"/>
  <c r="AX24" i="27"/>
  <c r="X22" i="27"/>
  <c r="AY28" i="27"/>
  <c r="Z16" i="27"/>
  <c r="W15" i="27"/>
  <c r="T15" i="27" s="1"/>
  <c r="Y22" i="27"/>
  <c r="AX100" i="27" l="1"/>
  <c r="AX101" i="27" s="1"/>
  <c r="Z17" i="27"/>
  <c r="W17" i="27" s="1"/>
  <c r="T17" i="27" s="1"/>
  <c r="W16" i="27"/>
  <c r="T16" i="27" s="1"/>
  <c r="T22" i="27" l="1"/>
</calcChain>
</file>

<file path=xl/sharedStrings.xml><?xml version="1.0" encoding="utf-8"?>
<sst xmlns="http://schemas.openxmlformats.org/spreadsheetml/2006/main" count="637" uniqueCount="169">
  <si>
    <t>Bemerkungen</t>
  </si>
  <si>
    <t>Legende:</t>
  </si>
  <si>
    <t>Trainer</t>
  </si>
  <si>
    <t>€/45min.</t>
  </si>
  <si>
    <t>Eine Trainingseinheit entspricht 45 min. (inkl. Matten Auf-/ Abbau)</t>
  </si>
  <si>
    <t>1. Quartal</t>
  </si>
  <si>
    <t>Dienstag</t>
  </si>
  <si>
    <t>Mittwoch</t>
  </si>
  <si>
    <t>19:30-21:00</t>
  </si>
  <si>
    <t>Freitag</t>
  </si>
  <si>
    <t>Samstag</t>
  </si>
  <si>
    <t>KW</t>
  </si>
  <si>
    <t>Datum</t>
  </si>
  <si>
    <t>P</t>
  </si>
  <si>
    <t>GP</t>
  </si>
  <si>
    <t xml:space="preserve"> Weihnachten / Silvester</t>
  </si>
  <si>
    <t xml:space="preserve"> Winterferien</t>
  </si>
  <si>
    <t>2. Quartal</t>
  </si>
  <si>
    <t xml:space="preserve"> Osterferien</t>
  </si>
  <si>
    <t xml:space="preserve"> Pfingstferien</t>
  </si>
  <si>
    <t>3. Quartal</t>
  </si>
  <si>
    <t xml:space="preserve"> Sommerferien</t>
  </si>
  <si>
    <t>4. Quartal</t>
  </si>
  <si>
    <t xml:space="preserve"> Herbstferien</t>
  </si>
  <si>
    <t>Summe</t>
  </si>
  <si>
    <t xml:space="preserve"> Klärung in Arbeit</t>
  </si>
  <si>
    <t>Min.</t>
  </si>
  <si>
    <t>€ Min.</t>
  </si>
  <si>
    <t>Einh./a</t>
  </si>
  <si>
    <t xml:space="preserve">Stand: </t>
  </si>
  <si>
    <t>Kürzel</t>
  </si>
  <si>
    <r>
      <t xml:space="preserve"> </t>
    </r>
    <r>
      <rPr>
        <sz val="8"/>
        <color rgb="FFFF0000"/>
        <rFont val="Arial"/>
        <family val="2"/>
      </rPr>
      <t xml:space="preserve">€ / 45 Min. </t>
    </r>
    <r>
      <rPr>
        <b/>
        <sz val="8"/>
        <color rgb="FFFF0000"/>
        <rFont val="Arial"/>
        <family val="2"/>
      </rPr>
      <t xml:space="preserve">(Stellschrauben) </t>
    </r>
  </si>
  <si>
    <t>montags bis freitags</t>
  </si>
  <si>
    <t>samstag/sonntags und Ferien</t>
  </si>
  <si>
    <t>für Veranstaltungen mit zahlenden Zuschauern</t>
  </si>
  <si>
    <t>€ / 60min.</t>
  </si>
  <si>
    <t>Turnhallen-Entgeld (Sportamt)</t>
  </si>
  <si>
    <t>Festlegungen</t>
  </si>
  <si>
    <t>€ / Jahr</t>
  </si>
  <si>
    <t>Nutzung im Verein</t>
  </si>
  <si>
    <t>Trainer-Kostenverteilung</t>
  </si>
  <si>
    <t>Min. / Jahr</t>
  </si>
  <si>
    <t xml:space="preserve"> Änderung</t>
  </si>
  <si>
    <t xml:space="preserve"> KYU-Prüfung</t>
  </si>
  <si>
    <t xml:space="preserve"> Trainerabrechnung</t>
  </si>
  <si>
    <t>Summe 2015</t>
  </si>
  <si>
    <t>JUDOKAN Aschaffenburg e.V.</t>
  </si>
  <si>
    <t xml:space="preserve"> Trainer (Intern/ JUDOKAN Aschaffenburg e.V.)</t>
  </si>
  <si>
    <t>Abrechnung</t>
  </si>
  <si>
    <t>17:00-18:30</t>
  </si>
  <si>
    <t>18:30-20:00</t>
  </si>
  <si>
    <t>20:00-21:30</t>
  </si>
  <si>
    <t>Judo-Trainerabrechnung 2016</t>
  </si>
  <si>
    <t>Trainer (JUDOKAN Aschaffenburg e.V.)</t>
  </si>
  <si>
    <t>Veranstaltungen mit zahlenden Zuschauern</t>
  </si>
  <si>
    <t xml:space="preserve"> Ergebnisübertragung, Haushaltsplan 2016</t>
  </si>
  <si>
    <t>Summe 2016</t>
  </si>
  <si>
    <t>18:00-19:30</t>
  </si>
  <si>
    <t>15:30-17:00</t>
  </si>
  <si>
    <t>09:00-12:00</t>
  </si>
  <si>
    <t>www.judo-in-aschaffenburg.de</t>
  </si>
  <si>
    <r>
      <rPr>
        <sz val="8"/>
        <rFont val="Arial"/>
        <family val="2"/>
      </rPr>
      <t>Ausgefüllte Abrechnung bitte postwendend an Vereinsanschrift, oder als E-Mail an:</t>
    </r>
    <r>
      <rPr>
        <sz val="8"/>
        <color indexed="12"/>
        <rFont val="Arial"/>
        <family val="2"/>
      </rPr>
      <t xml:space="preserve"> info@judo-in-aschaffenburg.de</t>
    </r>
  </si>
  <si>
    <t>01. Okt. - 31. Dez.</t>
  </si>
  <si>
    <t xml:space="preserve"> Zuschuss- und Gebührenordnung</t>
  </si>
  <si>
    <t>€/ ...</t>
  </si>
  <si>
    <t>Straße</t>
  </si>
  <si>
    <t>PLZ, Ort</t>
  </si>
  <si>
    <t>Jahr</t>
  </si>
  <si>
    <t>Zeitraum/ Quartal</t>
  </si>
  <si>
    <r>
      <t xml:space="preserve"> WK-B, Wettkampfbetreuer</t>
    </r>
    <r>
      <rPr>
        <sz val="8"/>
        <rFont val="Arial"/>
        <family val="2"/>
      </rPr>
      <t>, inkl. Fahrtkosten</t>
    </r>
  </si>
  <si>
    <t>*</t>
  </si>
  <si>
    <r>
      <t xml:space="preserve"> VP-12, Verpflegungspauschale</t>
    </r>
    <r>
      <rPr>
        <sz val="8"/>
        <rFont val="Arial"/>
        <family val="2"/>
      </rPr>
      <t xml:space="preserve"> ( 8-24 Std.)</t>
    </r>
  </si>
  <si>
    <t>Name 1</t>
  </si>
  <si>
    <t>Straße 1</t>
  </si>
  <si>
    <t>PLZ, Ort 1</t>
  </si>
  <si>
    <t>Name, Vorname</t>
  </si>
  <si>
    <r>
      <t xml:space="preserve"> VP-24, Verpflegungspauschale</t>
    </r>
    <r>
      <rPr>
        <sz val="8"/>
        <rFont val="Arial"/>
        <family val="2"/>
      </rPr>
      <t xml:space="preserve"> ( mind. 24 Std.)</t>
    </r>
  </si>
  <si>
    <t>Name 2</t>
  </si>
  <si>
    <t>Straße 2</t>
  </si>
  <si>
    <t>PLZ, Ort 2</t>
  </si>
  <si>
    <t xml:space="preserve"> ÜB-P, Übernachtungspauschale</t>
  </si>
  <si>
    <t>Name 3</t>
  </si>
  <si>
    <t>Straße 3</t>
  </si>
  <si>
    <t>PLZ, Ort 3</t>
  </si>
  <si>
    <t xml:space="preserve"> Fahrkosten </t>
  </si>
  <si>
    <t>Name 4</t>
  </si>
  <si>
    <t>Straße 4</t>
  </si>
  <si>
    <t>PLZ, Ort 4</t>
  </si>
  <si>
    <t xml:space="preserve"> Übungsleiter/ Trainer</t>
  </si>
  <si>
    <t>€/ 45min.</t>
  </si>
  <si>
    <t>Name 5</t>
  </si>
  <si>
    <t>Straße 5</t>
  </si>
  <si>
    <t>PLZ, Ort 5</t>
  </si>
  <si>
    <r>
      <t xml:space="preserve"> Grundlagenausbildung</t>
    </r>
    <r>
      <rPr>
        <sz val="8"/>
        <rFont val="Arial"/>
        <family val="2"/>
      </rPr>
      <t xml:space="preserve"> / Trainerassistent (Judoka &gt; 16J.)</t>
    </r>
  </si>
  <si>
    <t>Name 6</t>
  </si>
  <si>
    <t>Straße 6</t>
  </si>
  <si>
    <t>PLZ, Ort 6</t>
  </si>
  <si>
    <r>
      <rPr>
        <b/>
        <sz val="8"/>
        <rFont val="Arial"/>
        <family val="2"/>
      </rPr>
      <t xml:space="preserve"> Übungsleiter</t>
    </r>
    <r>
      <rPr>
        <sz val="8"/>
        <rFont val="Arial"/>
        <family val="2"/>
      </rPr>
      <t>-Lizenz (1. DAN od. Kampfrichter)</t>
    </r>
  </si>
  <si>
    <r>
      <rPr>
        <b/>
        <sz val="8"/>
        <rFont val="Arial"/>
        <family val="2"/>
      </rPr>
      <t xml:space="preserve"> Trainer</t>
    </r>
    <r>
      <rPr>
        <sz val="8"/>
        <rFont val="Arial"/>
        <family val="2"/>
      </rPr>
      <t>-Lizenz C,B,A v. BLSV/ DOSB (≥ 3.DAN)</t>
    </r>
  </si>
  <si>
    <t>Ergänzende Angaben</t>
  </si>
  <si>
    <t>Bitte nur "gelb markierte Felder" ausfüllen!</t>
  </si>
  <si>
    <t>Pos.</t>
  </si>
  <si>
    <t>Uhrzeit</t>
  </si>
  <si>
    <t>Training</t>
  </si>
  <si>
    <r>
      <t>An-/ Abfahrt</t>
    </r>
    <r>
      <rPr>
        <b/>
        <sz val="8"/>
        <rFont val="Arial"/>
        <family val="2"/>
      </rPr>
      <t/>
    </r>
  </si>
  <si>
    <t>WK-B</t>
  </si>
  <si>
    <t>VP-12</t>
  </si>
  <si>
    <t>VP-24</t>
  </si>
  <si>
    <t>ÜB-P</t>
  </si>
  <si>
    <r>
      <t>Bemerkung</t>
    </r>
    <r>
      <rPr>
        <sz val="8"/>
        <rFont val="Arial"/>
        <family val="2"/>
      </rPr>
      <t xml:space="preserve">                                                            (z.B. Vertretung für)</t>
    </r>
  </si>
  <si>
    <t>Euro</t>
  </si>
  <si>
    <t>Trainingszeiten</t>
  </si>
  <si>
    <t>Beginn</t>
  </si>
  <si>
    <t>Ende</t>
  </si>
  <si>
    <t>in Min.</t>
  </si>
  <si>
    <t>∑ ≥ 50km</t>
  </si>
  <si>
    <t>Start</t>
  </si>
  <si>
    <t>01. Jan. - 31. März</t>
  </si>
  <si>
    <t>1</t>
  </si>
  <si>
    <t>Beispiel</t>
  </si>
  <si>
    <t>01. April - 30. Juni</t>
  </si>
  <si>
    <t>2</t>
  </si>
  <si>
    <t>Sa.</t>
  </si>
  <si>
    <t>180 min.</t>
  </si>
  <si>
    <t>01. Juli - 30. Sep.</t>
  </si>
  <si>
    <t>3</t>
  </si>
  <si>
    <t>Fr.</t>
  </si>
  <si>
    <t>90 min.</t>
  </si>
  <si>
    <t>4</t>
  </si>
  <si>
    <t>5</t>
  </si>
  <si>
    <t>Di.</t>
  </si>
  <si>
    <t>6</t>
  </si>
  <si>
    <t>Mi.</t>
  </si>
  <si>
    <t>7</t>
  </si>
  <si>
    <t>8</t>
  </si>
  <si>
    <t>9</t>
  </si>
  <si>
    <t>10</t>
  </si>
  <si>
    <t>Änderungen der Vorgaben:</t>
  </si>
  <si>
    <t>11</t>
  </si>
  <si>
    <t>Excel "Blatt schützen" aufheben!</t>
  </si>
  <si>
    <t>12</t>
  </si>
  <si>
    <t>Excel Zellen-/ Spalten "Verbinden und zentrieren" aufheben!</t>
  </si>
  <si>
    <t>13</t>
  </si>
  <si>
    <r>
      <rPr>
        <sz val="12"/>
        <color indexed="23"/>
        <rFont val="Arial"/>
        <family val="2"/>
      </rPr>
      <t>→ Excel-Pfad: Daten/Datenüberprüfung/ Zulassen: (Liste)+ Quelle: (Zeilen-/Spaltenbereich markieren)</t>
    </r>
  </si>
  <si>
    <t>14</t>
  </si>
  <si>
    <t>15</t>
  </si>
  <si>
    <t>Verstecken der Vorgaben:</t>
  </si>
  <si>
    <t>16</t>
  </si>
  <si>
    <t>Excel Spalten markieren "Home/Cells/Format/Hinde Columns"!</t>
  </si>
  <si>
    <t>17</t>
  </si>
  <si>
    <t>Alles in Excel markieren "Home/Cells/Format/ unhide Columns" = aufheben!</t>
  </si>
  <si>
    <t>18</t>
  </si>
  <si>
    <t>19</t>
  </si>
  <si>
    <t>20</t>
  </si>
  <si>
    <t>Summe (Überweisung):</t>
  </si>
  <si>
    <t>Unterschrift (1.Vorsitzender)</t>
  </si>
  <si>
    <t>A1</t>
  </si>
  <si>
    <t>B1</t>
  </si>
  <si>
    <t>B2</t>
  </si>
  <si>
    <t>C1</t>
  </si>
  <si>
    <t>C2</t>
  </si>
  <si>
    <t>C3</t>
  </si>
  <si>
    <t>C4</t>
  </si>
  <si>
    <t>C5</t>
  </si>
  <si>
    <t>D1</t>
  </si>
  <si>
    <t>D2</t>
  </si>
  <si>
    <t>D3</t>
  </si>
  <si>
    <t>D4</t>
  </si>
  <si>
    <t xml:space="preserve"> Trainer (Extern/ Verein...)</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</si>
</sst>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 #,##0.00\ &quot;€&quot;_-;\-* #,##0.00\ &quot;€&quot;_-;_-* &quot;-&quot;??\ &quot;€&quot;_-;_-@_-"/>
    <numFmt numFmtId="164" formatCode="#,##0.00\ &quot;€&quot;"/>
    <numFmt numFmtId="165" formatCode="0.00\ &quot;Einheiten&quot;"/>
    <numFmt numFmtId="166" formatCode="dd/mm/yy;@"/>
    <numFmt numFmtId="167" formatCode="d/m/yy;@"/>
    <numFmt numFmtId="168" formatCode="&quot;PH&quot;\ 0.00\ &quot;€&quot;"/>
    <numFmt numFmtId="169" formatCode="&quot;TH&quot;\ 0.00\ &quot;€&quot;"/>
    <numFmt numFmtId="170" formatCode="&quot;AJ&quot;\ 0.00\ &quot;€&quot;"/>
    <numFmt numFmtId="171" formatCode="&quot;Min./a&quot;\ 0.00"/>
    <numFmt numFmtId="172" formatCode="\ &quot;Std./a&quot;\ 0.00"/>
    <numFmt numFmtId="173" formatCode="0.00\ &quot;€/Tag &quot;"/>
    <numFmt numFmtId="174" formatCode="0.00\ &quot;€/km &quot;"/>
    <numFmt numFmtId="175" formatCode="0.00\ &quot;€ &quot;"/>
    <numFmt numFmtId="176" formatCode="&quot;Stand&quot;\ dd/mm/yyyy"/>
    <numFmt numFmtId="177" formatCode="[$-407]d/\ mmm/;@"/>
    <numFmt numFmtId="178" formatCode="h:mm;@"/>
    <numFmt numFmtId="179" formatCode="0\ &quot;Min.&quot;"/>
    <numFmt numFmtId="180" formatCode="0.00\ &quot;Std.&quot;"/>
    <numFmt numFmtId="181" formatCode="0\ &quot;km&quot;"/>
  </numFmts>
  <fonts count="52" x14ac:knownFonts="1">
    <font>
      <sz val="11"/>
      <color theme="1"/>
      <name val="Calibri"/>
      <family val="2"/>
      <scheme val="minor"/>
    </font>
    <font>
      <b/>
      <sz val="6"/>
      <color theme="1"/>
      <name val="Arial"/>
      <family val="2"/>
    </font>
    <font>
      <sz val="6"/>
      <color theme="1"/>
      <name val="Arial"/>
      <family val="2"/>
    </font>
    <font>
      <sz val="6"/>
      <color rgb="FFFF0000"/>
      <name val="Arial"/>
      <family val="2"/>
    </font>
    <font>
      <sz val="6"/>
      <color theme="1"/>
      <name val="Calibri"/>
      <family val="2"/>
      <scheme val="minor"/>
    </font>
    <font>
      <sz val="6"/>
      <name val="Arial"/>
      <family val="2"/>
    </font>
    <font>
      <sz val="8"/>
      <name val="Arial"/>
      <family val="2"/>
    </font>
    <font>
      <sz val="10"/>
      <name val="Arial"/>
      <family val="2"/>
    </font>
    <font>
      <b/>
      <sz val="14"/>
      <color indexed="10"/>
      <name val="Arial"/>
      <family val="2"/>
    </font>
    <font>
      <i/>
      <sz val="10"/>
      <name val="Arial"/>
      <family val="2"/>
    </font>
    <font>
      <b/>
      <sz val="8"/>
      <name val="Arial"/>
      <family val="2"/>
    </font>
    <font>
      <b/>
      <sz val="10"/>
      <name val="Arial"/>
      <family val="2"/>
    </font>
    <font>
      <sz val="10"/>
      <color indexed="48"/>
      <name val="Arial"/>
      <family val="2"/>
    </font>
    <font>
      <sz val="7"/>
      <color theme="4"/>
      <name val="Arial"/>
      <family val="2"/>
    </font>
    <font>
      <b/>
      <sz val="10"/>
      <color rgb="FF0070C0"/>
      <name val="Arial"/>
      <family val="2"/>
    </font>
    <font>
      <b/>
      <sz val="10"/>
      <color rgb="FFFF0000"/>
      <name val="Arial"/>
      <family val="2"/>
    </font>
    <font>
      <b/>
      <sz val="8"/>
      <color indexed="10"/>
      <name val="Arial"/>
      <family val="2"/>
    </font>
    <font>
      <sz val="10"/>
      <color indexed="10"/>
      <name val="Arial"/>
      <family val="2"/>
    </font>
    <font>
      <sz val="10"/>
      <color rgb="FFFF0000"/>
      <name val="Arial"/>
      <family val="2"/>
    </font>
    <font>
      <sz val="8"/>
      <color indexed="10"/>
      <name val="Arial"/>
      <family val="2"/>
    </font>
    <font>
      <sz val="8"/>
      <color theme="1"/>
      <name val="Arial"/>
      <family val="2"/>
    </font>
    <font>
      <b/>
      <sz val="6"/>
      <name val="Arial"/>
      <family val="2"/>
    </font>
    <font>
      <sz val="8"/>
      <color rgb="FFFF0000"/>
      <name val="Arial"/>
      <family val="2"/>
    </font>
    <font>
      <b/>
      <sz val="6"/>
      <color theme="1"/>
      <name val="Calibri"/>
      <family val="2"/>
      <scheme val="minor"/>
    </font>
    <font>
      <b/>
      <sz val="8"/>
      <color theme="1"/>
      <name val="Arial"/>
      <family val="2"/>
    </font>
    <font>
      <b/>
      <sz val="8"/>
      <color rgb="FFFF0000"/>
      <name val="Arial"/>
      <family val="2"/>
    </font>
    <font>
      <sz val="10"/>
      <color theme="1"/>
      <name val="Calibri"/>
      <family val="2"/>
      <scheme val="minor"/>
    </font>
    <font>
      <sz val="9"/>
      <name val="Arial"/>
      <family val="2"/>
    </font>
    <font>
      <b/>
      <sz val="11"/>
      <name val="Arial"/>
      <family val="2"/>
    </font>
    <font>
      <b/>
      <sz val="14"/>
      <name val="Arial"/>
      <family val="2"/>
    </font>
    <font>
      <sz val="10"/>
      <name val="Arial"/>
      <family val="2"/>
    </font>
    <font>
      <sz val="10"/>
      <name val="Arial"/>
      <family val="2"/>
    </font>
    <font>
      <b/>
      <sz val="12"/>
      <name val="Arial"/>
      <family val="2"/>
    </font>
    <font>
      <b/>
      <sz val="16"/>
      <name val="Arial"/>
      <family val="2"/>
    </font>
    <font>
      <sz val="11"/>
      <color theme="1"/>
      <name val="Arial"/>
      <family val="2"/>
    </font>
    <font>
      <sz val="12"/>
      <name val="Arial"/>
      <family val="2"/>
    </font>
    <font>
      <u/>
      <sz val="11"/>
      <color theme="10"/>
      <name val="Calibri"/>
      <family val="2"/>
      <scheme val="minor"/>
    </font>
    <font>
      <sz val="8"/>
      <color theme="10"/>
      <name val="Arial"/>
      <family val="2"/>
    </font>
    <font>
      <b/>
      <sz val="10"/>
      <color rgb="FF0000FF"/>
      <name val="Arial"/>
      <family val="2"/>
    </font>
    <font>
      <sz val="12"/>
      <color theme="1"/>
      <name val="Arial"/>
      <family val="2"/>
    </font>
    <font>
      <b/>
      <sz val="14"/>
      <color rgb="FFFF0000"/>
      <name val="Arial"/>
      <family val="2"/>
    </font>
    <font>
      <sz val="8"/>
      <color rgb="FF0000FF"/>
      <name val="Arial"/>
      <family val="2"/>
    </font>
    <font>
      <sz val="8"/>
      <color indexed="12"/>
      <name val="Arial"/>
      <family val="2"/>
    </font>
    <font>
      <b/>
      <sz val="9"/>
      <name val="Arial"/>
      <family val="2"/>
    </font>
    <font>
      <b/>
      <sz val="12"/>
      <color rgb="FFFF0000"/>
      <name val="Arial"/>
      <family val="2"/>
    </font>
    <font>
      <sz val="8"/>
      <color theme="0" tint="-0.499984740745262"/>
      <name val="Arial"/>
      <family val="2"/>
    </font>
    <font>
      <sz val="12"/>
      <color theme="0" tint="-0.499984740745262"/>
      <name val="Arial"/>
      <family val="2"/>
    </font>
    <font>
      <sz val="11"/>
      <name val="Arial"/>
      <family val="2"/>
    </font>
    <font>
      <sz val="11"/>
      <color theme="0" tint="-0.499984740745262"/>
      <name val="Arial"/>
      <family val="2"/>
    </font>
    <font>
      <b/>
      <sz val="9"/>
      <color rgb="FFFF0000"/>
      <name val="Arial"/>
      <family val="2"/>
    </font>
    <font>
      <sz val="10"/>
      <color theme="1"/>
      <name val="Arial"/>
      <family val="2"/>
    </font>
    <font>
      <sz val="12"/>
      <color indexed="23"/>
      <name val="Arial"/>
      <family val="2"/>
    </font>
  </fonts>
  <fills count="2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rgb="FFFFFFCC"/>
        <bgColor indexed="64"/>
      </patternFill>
    </fill>
    <fill>
      <patternFill patternType="solid">
        <fgColor indexed="44"/>
        <bgColor indexed="64"/>
      </patternFill>
    </fill>
    <fill>
      <patternFill patternType="solid">
        <fgColor indexed="9"/>
        <bgColor indexed="64"/>
      </patternFill>
    </fill>
    <fill>
      <patternFill patternType="solid">
        <fgColor theme="0" tint="-0.34998626667073579"/>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991CF"/>
        <bgColor indexed="64"/>
      </patternFill>
    </fill>
    <fill>
      <patternFill patternType="solid">
        <fgColor rgb="FFF54DB1"/>
        <bgColor indexed="64"/>
      </patternFill>
    </fill>
    <fill>
      <patternFill patternType="solid">
        <fgColor rgb="FF7030A0"/>
        <bgColor indexed="64"/>
      </patternFill>
    </fill>
    <fill>
      <patternFill patternType="solid">
        <fgColor indexed="43"/>
        <bgColor indexed="26"/>
      </patternFill>
    </fill>
    <fill>
      <patternFill patternType="solid">
        <fgColor theme="0"/>
        <bgColor indexed="26"/>
      </patternFill>
    </fill>
    <fill>
      <patternFill patternType="solid">
        <fgColor theme="7" tint="0.7999816888943144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thin">
        <color indexed="64"/>
      </top>
      <bottom/>
      <diagonal/>
    </border>
    <border>
      <left style="medium">
        <color indexed="64"/>
      </left>
      <right style="thin">
        <color indexed="64"/>
      </right>
      <top style="medium">
        <color indexed="8"/>
      </top>
      <bottom/>
      <diagonal/>
    </border>
    <border>
      <left/>
      <right style="thin">
        <color indexed="8"/>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8"/>
      </right>
      <top/>
      <bottom/>
      <diagonal/>
    </border>
    <border>
      <left style="thin">
        <color indexed="64"/>
      </left>
      <right style="medium">
        <color indexed="64"/>
      </right>
      <top/>
      <bottom/>
      <diagonal/>
    </border>
    <border>
      <left style="thin">
        <color indexed="64"/>
      </left>
      <right style="thin">
        <color indexed="8"/>
      </right>
      <top/>
      <bottom/>
      <diagonal/>
    </border>
    <border>
      <left style="thin">
        <color indexed="8"/>
      </left>
      <right style="thin">
        <color indexed="8"/>
      </right>
      <top/>
      <bottom/>
      <diagonal/>
    </border>
  </borders>
  <cellStyleXfs count="9">
    <xf numFmtId="0" fontId="0" fillId="0" borderId="0"/>
    <xf numFmtId="0" fontId="7" fillId="0" borderId="0"/>
    <xf numFmtId="0" fontId="30" fillId="0" borderId="0"/>
    <xf numFmtId="0" fontId="31" fillId="0" borderId="0"/>
    <xf numFmtId="44" fontId="31"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36" fillId="0" borderId="0" applyNumberFormat="0" applyFill="0" applyBorder="0" applyAlignment="0" applyProtection="0"/>
  </cellStyleXfs>
  <cellXfs count="507">
    <xf numFmtId="0" fontId="0" fillId="0" borderId="0" xfId="0"/>
    <xf numFmtId="0" fontId="8" fillId="0" borderId="0" xfId="1" applyFont="1"/>
    <xf numFmtId="0" fontId="7" fillId="0" borderId="0" xfId="1"/>
    <xf numFmtId="0" fontId="9" fillId="0" borderId="0" xfId="1" applyFont="1"/>
    <xf numFmtId="0" fontId="11" fillId="0" borderId="0" xfId="1" applyFont="1"/>
    <xf numFmtId="0" fontId="12" fillId="0" borderId="0" xfId="1" applyFont="1"/>
    <xf numFmtId="165" fontId="5" fillId="8" borderId="1" xfId="1" applyNumberFormat="1" applyFont="1" applyFill="1" applyBorder="1" applyAlignment="1">
      <alignment horizontal="center" vertical="center"/>
    </xf>
    <xf numFmtId="165" fontId="5" fillId="8" borderId="1" xfId="1" applyNumberFormat="1" applyFont="1" applyFill="1" applyBorder="1" applyAlignment="1">
      <alignment horizontal="center"/>
    </xf>
    <xf numFmtId="0" fontId="13" fillId="0" borderId="0" xfId="1" applyFont="1" applyAlignment="1">
      <alignment horizontal="left" vertical="center"/>
    </xf>
    <xf numFmtId="0" fontId="14" fillId="0" borderId="0" xfId="1" applyFont="1"/>
    <xf numFmtId="0" fontId="10" fillId="7" borderId="48" xfId="1" applyFont="1" applyFill="1" applyBorder="1" applyAlignment="1">
      <alignment horizontal="center"/>
    </xf>
    <xf numFmtId="0" fontId="11" fillId="7" borderId="43" xfId="1" applyFont="1" applyFill="1" applyBorder="1" applyAlignment="1">
      <alignment horizontal="center"/>
    </xf>
    <xf numFmtId="0" fontId="10" fillId="7" borderId="44" xfId="1" applyFont="1" applyFill="1" applyBorder="1" applyAlignment="1">
      <alignment horizontal="left"/>
    </xf>
    <xf numFmtId="0" fontId="11" fillId="7" borderId="44" xfId="1" applyFont="1" applyFill="1" applyBorder="1" applyAlignment="1">
      <alignment horizontal="center"/>
    </xf>
    <xf numFmtId="0" fontId="10" fillId="7" borderId="44" xfId="1" applyFont="1" applyFill="1" applyBorder="1" applyAlignment="1">
      <alignment horizontal="center"/>
    </xf>
    <xf numFmtId="0" fontId="10" fillId="7" borderId="49" xfId="1" applyFont="1" applyFill="1" applyBorder="1" applyAlignment="1">
      <alignment horizontal="left"/>
    </xf>
    <xf numFmtId="0" fontId="10" fillId="7" borderId="47" xfId="1" applyFont="1" applyFill="1" applyBorder="1" applyAlignment="1">
      <alignment horizontal="center"/>
    </xf>
    <xf numFmtId="0" fontId="10" fillId="7" borderId="25" xfId="1" applyFont="1" applyFill="1" applyBorder="1" applyAlignment="1">
      <alignment horizontal="center" vertical="top"/>
    </xf>
    <xf numFmtId="0" fontId="10" fillId="7" borderId="51" xfId="1" applyFont="1" applyFill="1" applyBorder="1" applyAlignment="1">
      <alignment horizontal="center" vertical="top"/>
    </xf>
    <xf numFmtId="0" fontId="5" fillId="7" borderId="4" xfId="1" applyFont="1" applyFill="1" applyBorder="1" applyAlignment="1">
      <alignment horizontal="center" vertical="top" wrapText="1"/>
    </xf>
    <xf numFmtId="0" fontId="5" fillId="7" borderId="11" xfId="1" applyFont="1" applyFill="1" applyBorder="1" applyAlignment="1">
      <alignment horizontal="center" vertical="top" wrapText="1"/>
    </xf>
    <xf numFmtId="0" fontId="10" fillId="7" borderId="52" xfId="1" applyFont="1" applyFill="1" applyBorder="1" applyAlignment="1">
      <alignment horizontal="center" vertical="top"/>
    </xf>
    <xf numFmtId="0" fontId="7" fillId="0" borderId="0" xfId="1" applyAlignment="1">
      <alignment vertical="top"/>
    </xf>
    <xf numFmtId="0" fontId="16" fillId="9" borderId="22" xfId="1" applyFont="1" applyFill="1" applyBorder="1" applyAlignment="1">
      <alignment horizontal="center"/>
    </xf>
    <xf numFmtId="14" fontId="17" fillId="9" borderId="27" xfId="1" applyNumberFormat="1" applyFont="1" applyFill="1" applyBorder="1" applyAlignment="1">
      <alignment horizontal="left"/>
    </xf>
    <xf numFmtId="14" fontId="17" fillId="9" borderId="7" xfId="1" applyNumberFormat="1" applyFont="1" applyFill="1" applyBorder="1" applyAlignment="1">
      <alignment horizontal="center"/>
    </xf>
    <xf numFmtId="14" fontId="17" fillId="9" borderId="1" xfId="1" applyNumberFormat="1" applyFont="1" applyFill="1" applyBorder="1" applyAlignment="1">
      <alignment horizontal="center"/>
    </xf>
    <xf numFmtId="14" fontId="17" fillId="9" borderId="27" xfId="1" applyNumberFormat="1" applyFont="1" applyFill="1" applyBorder="1" applyAlignment="1">
      <alignment horizontal="center"/>
    </xf>
    <xf numFmtId="14" fontId="17" fillId="9" borderId="6" xfId="1" applyNumberFormat="1" applyFont="1" applyFill="1" applyBorder="1" applyAlignment="1">
      <alignment horizontal="center"/>
    </xf>
    <xf numFmtId="164" fontId="17" fillId="9" borderId="53" xfId="1" applyNumberFormat="1" applyFont="1" applyFill="1" applyBorder="1" applyAlignment="1">
      <alignment horizontal="right" vertical="center"/>
    </xf>
    <xf numFmtId="0" fontId="10" fillId="0" borderId="22" xfId="1" applyFont="1" applyBorder="1" applyAlignment="1">
      <alignment horizontal="center"/>
    </xf>
    <xf numFmtId="0" fontId="7" fillId="0" borderId="0" xfId="1" applyBorder="1"/>
    <xf numFmtId="0" fontId="10" fillId="0" borderId="23" xfId="1" applyFont="1" applyBorder="1" applyAlignment="1">
      <alignment horizontal="center"/>
    </xf>
    <xf numFmtId="2" fontId="3" fillId="0" borderId="1" xfId="1" applyNumberFormat="1" applyFont="1" applyBorder="1" applyAlignment="1">
      <alignment horizontal="center"/>
    </xf>
    <xf numFmtId="2" fontId="3" fillId="0" borderId="6" xfId="1" applyNumberFormat="1" applyFont="1" applyBorder="1" applyAlignment="1">
      <alignment horizontal="center"/>
    </xf>
    <xf numFmtId="0" fontId="17" fillId="9" borderId="27" xfId="1" applyFont="1" applyFill="1" applyBorder="1" applyAlignment="1">
      <alignment horizontal="left"/>
    </xf>
    <xf numFmtId="0" fontId="17" fillId="9" borderId="7" xfId="1" applyFont="1" applyFill="1" applyBorder="1" applyAlignment="1">
      <alignment horizontal="center"/>
    </xf>
    <xf numFmtId="0" fontId="17" fillId="9" borderId="1" xfId="1" applyFont="1" applyFill="1" applyBorder="1" applyAlignment="1">
      <alignment horizontal="center"/>
    </xf>
    <xf numFmtId="0" fontId="18" fillId="9" borderId="1" xfId="1" applyFont="1" applyFill="1" applyBorder="1" applyAlignment="1">
      <alignment horizontal="center"/>
    </xf>
    <xf numFmtId="0" fontId="17" fillId="9" borderId="27" xfId="1" applyFont="1" applyFill="1" applyBorder="1" applyAlignment="1">
      <alignment horizontal="center"/>
    </xf>
    <xf numFmtId="0" fontId="17" fillId="9" borderId="6" xfId="1" applyFont="1" applyFill="1" applyBorder="1" applyAlignment="1">
      <alignment horizontal="center"/>
    </xf>
    <xf numFmtId="14" fontId="7" fillId="0" borderId="0" xfId="1" applyNumberFormat="1" applyBorder="1" applyAlignment="1">
      <alignment horizontal="center"/>
    </xf>
    <xf numFmtId="0" fontId="10" fillId="0" borderId="53" xfId="1" applyFont="1" applyBorder="1" applyAlignment="1">
      <alignment horizontal="center"/>
    </xf>
    <xf numFmtId="0" fontId="16" fillId="9" borderId="27" xfId="1" applyFont="1" applyFill="1" applyBorder="1" applyAlignment="1">
      <alignment horizontal="center"/>
    </xf>
    <xf numFmtId="0" fontId="17" fillId="9" borderId="16" xfId="1" applyFont="1" applyFill="1" applyBorder="1" applyAlignment="1">
      <alignment horizontal="left" vertical="center"/>
    </xf>
    <xf numFmtId="0" fontId="17" fillId="9" borderId="1" xfId="1" applyFont="1" applyFill="1" applyBorder="1" applyAlignment="1">
      <alignment horizontal="left" vertical="center"/>
    </xf>
    <xf numFmtId="0" fontId="17" fillId="9" borderId="1" xfId="1" applyFont="1" applyFill="1" applyBorder="1" applyAlignment="1">
      <alignment horizontal="center" vertical="center"/>
    </xf>
    <xf numFmtId="0" fontId="17" fillId="9" borderId="16" xfId="1" applyFont="1" applyFill="1" applyBorder="1" applyAlignment="1">
      <alignment horizontal="center" vertical="center"/>
    </xf>
    <xf numFmtId="0" fontId="17" fillId="9" borderId="6" xfId="1" applyFont="1" applyFill="1" applyBorder="1" applyAlignment="1">
      <alignment horizontal="left" vertical="center"/>
    </xf>
    <xf numFmtId="0" fontId="17" fillId="9" borderId="5" xfId="1" applyFont="1" applyFill="1" applyBorder="1" applyAlignment="1">
      <alignment horizontal="center" vertical="center"/>
    </xf>
    <xf numFmtId="0" fontId="10" fillId="0" borderId="27" xfId="1" applyFont="1" applyBorder="1" applyAlignment="1">
      <alignment horizontal="center"/>
    </xf>
    <xf numFmtId="0" fontId="10" fillId="10" borderId="27" xfId="1" applyFont="1" applyFill="1" applyBorder="1" applyAlignment="1">
      <alignment horizontal="center"/>
    </xf>
    <xf numFmtId="0" fontId="17" fillId="9" borderId="6" xfId="1" applyFont="1" applyFill="1" applyBorder="1" applyAlignment="1">
      <alignment horizontal="center" vertical="center"/>
    </xf>
    <xf numFmtId="0" fontId="17" fillId="9" borderId="17" xfId="1" applyFont="1" applyFill="1" applyBorder="1" applyAlignment="1">
      <alignment horizontal="center" vertical="center"/>
    </xf>
    <xf numFmtId="0" fontId="10" fillId="7" borderId="43" xfId="1" applyFont="1" applyFill="1" applyBorder="1" applyAlignment="1">
      <alignment horizontal="center"/>
    </xf>
    <xf numFmtId="0" fontId="10" fillId="0" borderId="56" xfId="1" applyFont="1" applyBorder="1" applyAlignment="1">
      <alignment horizontal="center"/>
    </xf>
    <xf numFmtId="0" fontId="16" fillId="9" borderId="53" xfId="1" applyFont="1" applyFill="1" applyBorder="1" applyAlignment="1">
      <alignment horizontal="center"/>
    </xf>
    <xf numFmtId="0" fontId="19" fillId="9" borderId="27" xfId="1" applyFont="1" applyFill="1" applyBorder="1" applyAlignment="1">
      <alignment horizontal="center"/>
    </xf>
    <xf numFmtId="0" fontId="10" fillId="10" borderId="53" xfId="1" applyFont="1" applyFill="1" applyBorder="1" applyAlignment="1">
      <alignment horizontal="center"/>
    </xf>
    <xf numFmtId="0" fontId="16" fillId="9" borderId="57" xfId="1" applyFont="1" applyFill="1" applyBorder="1" applyAlignment="1">
      <alignment horizontal="center"/>
    </xf>
    <xf numFmtId="0" fontId="17" fillId="9" borderId="18" xfId="1" applyFont="1" applyFill="1" applyBorder="1" applyAlignment="1">
      <alignment horizontal="center" vertical="center"/>
    </xf>
    <xf numFmtId="0" fontId="17" fillId="9" borderId="19" xfId="1" applyFont="1" applyFill="1" applyBorder="1" applyAlignment="1">
      <alignment horizontal="center" vertical="center"/>
    </xf>
    <xf numFmtId="0" fontId="17" fillId="9" borderId="59" xfId="1" applyFont="1" applyFill="1" applyBorder="1" applyAlignment="1">
      <alignment horizontal="center" vertical="center"/>
    </xf>
    <xf numFmtId="0" fontId="17" fillId="9" borderId="20" xfId="1" applyFont="1" applyFill="1" applyBorder="1" applyAlignment="1">
      <alignment horizontal="center" vertical="center"/>
    </xf>
    <xf numFmtId="0" fontId="17" fillId="9" borderId="58" xfId="1" applyFont="1" applyFill="1" applyBorder="1" applyAlignment="1">
      <alignment horizontal="center" vertical="center"/>
    </xf>
    <xf numFmtId="0" fontId="7" fillId="0" borderId="0" xfId="1" applyAlignment="1"/>
    <xf numFmtId="2" fontId="5" fillId="6" borderId="1" xfId="1" applyNumberFormat="1" applyFont="1" applyFill="1" applyBorder="1" applyAlignment="1">
      <alignment horizontal="center"/>
    </xf>
    <xf numFmtId="167" fontId="17" fillId="9" borderId="16" xfId="1" applyNumberFormat="1" applyFont="1" applyFill="1" applyBorder="1" applyAlignment="1">
      <alignment horizontal="center" vertical="center"/>
    </xf>
    <xf numFmtId="0" fontId="7" fillId="0" borderId="0" xfId="1" applyBorder="1" applyAlignment="1">
      <alignment horizontal="center"/>
    </xf>
    <xf numFmtId="0" fontId="7" fillId="0" borderId="7" xfId="1" applyBorder="1"/>
    <xf numFmtId="168" fontId="21" fillId="0" borderId="0" xfId="1" applyNumberFormat="1" applyFont="1" applyBorder="1" applyAlignment="1">
      <alignment horizontal="center"/>
    </xf>
    <xf numFmtId="168" fontId="23" fillId="0" borderId="0" xfId="0" applyNumberFormat="1" applyFont="1" applyBorder="1" applyAlignment="1">
      <alignment horizontal="center"/>
    </xf>
    <xf numFmtId="169" fontId="21" fillId="0" borderId="0" xfId="1" applyNumberFormat="1" applyFont="1" applyBorder="1" applyAlignment="1">
      <alignment horizontal="center"/>
    </xf>
    <xf numFmtId="169" fontId="23" fillId="0" borderId="0" xfId="0" applyNumberFormat="1" applyFont="1" applyBorder="1" applyAlignment="1">
      <alignment horizontal="center"/>
    </xf>
    <xf numFmtId="170" fontId="21" fillId="0" borderId="0" xfId="1" applyNumberFormat="1" applyFont="1" applyBorder="1" applyAlignment="1">
      <alignment horizontal="center"/>
    </xf>
    <xf numFmtId="170" fontId="23" fillId="0" borderId="0" xfId="0" applyNumberFormat="1" applyFont="1" applyBorder="1" applyAlignment="1">
      <alignment horizontal="center"/>
    </xf>
    <xf numFmtId="164" fontId="7" fillId="0" borderId="0" xfId="1" applyNumberFormat="1"/>
    <xf numFmtId="0" fontId="5" fillId="0" borderId="1" xfId="1" applyNumberFormat="1" applyFont="1" applyBorder="1" applyAlignment="1">
      <alignment horizontal="center"/>
    </xf>
    <xf numFmtId="0" fontId="10" fillId="7" borderId="30" xfId="1" applyFont="1" applyFill="1" applyBorder="1" applyAlignment="1">
      <alignment horizontal="center" vertical="top"/>
    </xf>
    <xf numFmtId="0" fontId="7" fillId="0" borderId="0" xfId="1" applyBorder="1" applyAlignment="1"/>
    <xf numFmtId="0" fontId="11" fillId="7" borderId="48" xfId="1" applyFont="1" applyFill="1" applyBorder="1" applyAlignment="1">
      <alignment horizontal="center"/>
    </xf>
    <xf numFmtId="0" fontId="5" fillId="7" borderId="66" xfId="1" applyFont="1" applyFill="1" applyBorder="1" applyAlignment="1">
      <alignment horizontal="center" vertical="top" wrapText="1"/>
    </xf>
    <xf numFmtId="0" fontId="17" fillId="9" borderId="17" xfId="1" applyFont="1" applyFill="1" applyBorder="1" applyAlignment="1">
      <alignment horizontal="center"/>
    </xf>
    <xf numFmtId="165" fontId="5" fillId="8" borderId="16" xfId="1" applyNumberFormat="1" applyFont="1" applyFill="1" applyBorder="1" applyAlignment="1">
      <alignment horizontal="center"/>
    </xf>
    <xf numFmtId="2" fontId="20" fillId="0" borderId="1" xfId="0" applyNumberFormat="1" applyFont="1" applyBorder="1" applyAlignment="1">
      <alignment horizontal="right"/>
    </xf>
    <xf numFmtId="14" fontId="7" fillId="0" borderId="0" xfId="1" applyNumberFormat="1" applyAlignment="1">
      <alignment horizontal="center"/>
    </xf>
    <xf numFmtId="0" fontId="5" fillId="0" borderId="0" xfId="1" applyFont="1" applyBorder="1" applyAlignment="1">
      <alignment horizontal="center" vertical="center"/>
    </xf>
    <xf numFmtId="0" fontId="4" fillId="0" borderId="0" xfId="0" applyNumberFormat="1" applyFont="1" applyBorder="1" applyAlignment="1">
      <alignment horizontal="center" vertical="center"/>
    </xf>
    <xf numFmtId="171" fontId="23" fillId="0" borderId="0" xfId="0" applyNumberFormat="1" applyFont="1" applyBorder="1" applyAlignment="1">
      <alignment horizontal="right"/>
    </xf>
    <xf numFmtId="14" fontId="7" fillId="0" borderId="0" xfId="1" applyNumberFormat="1" applyAlignment="1">
      <alignment horizontal="right"/>
    </xf>
    <xf numFmtId="0" fontId="10" fillId="0" borderId="0" xfId="1" applyFont="1" applyAlignment="1">
      <alignment horizontal="left"/>
    </xf>
    <xf numFmtId="0" fontId="6" fillId="0" borderId="0" xfId="1" applyFont="1" applyAlignment="1">
      <alignment horizontal="left" vertical="center"/>
    </xf>
    <xf numFmtId="0" fontId="5" fillId="0" borderId="14" xfId="1" applyFont="1" applyBorder="1" applyAlignment="1">
      <alignment horizontal="center" vertical="center"/>
    </xf>
    <xf numFmtId="165" fontId="21" fillId="13" borderId="63" xfId="1" applyNumberFormat="1" applyFont="1" applyFill="1" applyBorder="1" applyAlignment="1">
      <alignment horizontal="center" vertical="center"/>
    </xf>
    <xf numFmtId="0" fontId="21" fillId="13" borderId="36" xfId="1" applyFont="1" applyFill="1" applyBorder="1" applyAlignment="1">
      <alignment horizontal="center" vertical="center"/>
    </xf>
    <xf numFmtId="2" fontId="20" fillId="0" borderId="14" xfId="0" applyNumberFormat="1" applyFont="1" applyBorder="1" applyAlignment="1">
      <alignment horizontal="right"/>
    </xf>
    <xf numFmtId="165" fontId="5" fillId="8" borderId="14" xfId="1" applyNumberFormat="1" applyFont="1" applyFill="1" applyBorder="1" applyAlignment="1">
      <alignment horizontal="center" vertical="center"/>
    </xf>
    <xf numFmtId="2" fontId="5" fillId="6" borderId="19" xfId="1" applyNumberFormat="1" applyFont="1" applyFill="1" applyBorder="1" applyAlignment="1">
      <alignment horizontal="center"/>
    </xf>
    <xf numFmtId="2" fontId="20" fillId="0" borderId="19" xfId="0" applyNumberFormat="1" applyFont="1" applyBorder="1" applyAlignment="1">
      <alignment horizontal="right"/>
    </xf>
    <xf numFmtId="165" fontId="5" fillId="8" borderId="70" xfId="1" applyNumberFormat="1" applyFont="1" applyFill="1" applyBorder="1" applyAlignment="1">
      <alignment horizontal="center"/>
    </xf>
    <xf numFmtId="2" fontId="5" fillId="6" borderId="2" xfId="1" applyNumberFormat="1" applyFont="1" applyFill="1" applyBorder="1" applyAlignment="1">
      <alignment horizontal="center"/>
    </xf>
    <xf numFmtId="0" fontId="2" fillId="0" borderId="1" xfId="0" applyNumberFormat="1" applyFont="1" applyBorder="1" applyAlignment="1">
      <alignment horizontal="center" vertical="center"/>
    </xf>
    <xf numFmtId="168" fontId="1" fillId="0" borderId="7" xfId="0" applyNumberFormat="1" applyFont="1" applyBorder="1" applyAlignment="1">
      <alignment horizontal="center"/>
    </xf>
    <xf numFmtId="168" fontId="1" fillId="0" borderId="1" xfId="0" applyNumberFormat="1" applyFont="1" applyBorder="1" applyAlignment="1">
      <alignment horizontal="center"/>
    </xf>
    <xf numFmtId="0" fontId="2" fillId="0" borderId="4" xfId="0" applyNumberFormat="1" applyFont="1" applyBorder="1" applyAlignment="1">
      <alignment horizontal="center" vertical="center"/>
    </xf>
    <xf numFmtId="168" fontId="1" fillId="0" borderId="12" xfId="0" applyNumberFormat="1" applyFont="1" applyBorder="1" applyAlignment="1">
      <alignment horizontal="center"/>
    </xf>
    <xf numFmtId="168" fontId="1" fillId="0" borderId="26" xfId="0" applyNumberFormat="1" applyFont="1" applyBorder="1" applyAlignment="1">
      <alignment horizontal="center"/>
    </xf>
    <xf numFmtId="165" fontId="21" fillId="13" borderId="36" xfId="1" applyNumberFormat="1" applyFont="1" applyFill="1" applyBorder="1" applyAlignment="1">
      <alignment horizontal="right" vertical="center"/>
    </xf>
    <xf numFmtId="168" fontId="1" fillId="13" borderId="41" xfId="0" applyNumberFormat="1" applyFont="1" applyFill="1" applyBorder="1" applyAlignment="1">
      <alignment horizontal="center"/>
    </xf>
    <xf numFmtId="0" fontId="2" fillId="0" borderId="14" xfId="0" applyNumberFormat="1" applyFont="1" applyBorder="1" applyAlignment="1">
      <alignment horizontal="center" vertical="center"/>
    </xf>
    <xf numFmtId="168" fontId="1" fillId="0" borderId="32" xfId="0" applyNumberFormat="1" applyFont="1" applyBorder="1" applyAlignment="1">
      <alignment horizontal="center"/>
    </xf>
    <xf numFmtId="165" fontId="5" fillId="15" borderId="19" xfId="1" applyNumberFormat="1" applyFont="1" applyFill="1" applyBorder="1" applyAlignment="1">
      <alignment horizontal="center" vertical="center"/>
    </xf>
    <xf numFmtId="165" fontId="5" fillId="15" borderId="1" xfId="1" applyNumberFormat="1" applyFont="1" applyFill="1" applyBorder="1" applyAlignment="1">
      <alignment horizontal="center" vertical="center"/>
    </xf>
    <xf numFmtId="0" fontId="25" fillId="6" borderId="0" xfId="1" applyFont="1" applyFill="1" applyAlignment="1">
      <alignment horizontal="left" vertical="center"/>
    </xf>
    <xf numFmtId="0" fontId="7" fillId="4" borderId="1" xfId="1" applyFill="1" applyBorder="1"/>
    <xf numFmtId="0" fontId="12" fillId="0" borderId="0" xfId="1" applyFont="1" applyBorder="1"/>
    <xf numFmtId="0" fontId="7" fillId="0" borderId="24" xfId="1" applyBorder="1"/>
    <xf numFmtId="0" fontId="6" fillId="0" borderId="0" xfId="1" applyFont="1" applyBorder="1"/>
    <xf numFmtId="0" fontId="6" fillId="0" borderId="34" xfId="1" applyFont="1" applyBorder="1"/>
    <xf numFmtId="0" fontId="12" fillId="0" borderId="34" xfId="1" applyFont="1" applyBorder="1"/>
    <xf numFmtId="0" fontId="7" fillId="0" borderId="34" xfId="1" applyBorder="1"/>
    <xf numFmtId="0" fontId="7" fillId="0" borderId="35" xfId="1" applyBorder="1"/>
    <xf numFmtId="0" fontId="7" fillId="13" borderId="34" xfId="1" applyFill="1" applyBorder="1"/>
    <xf numFmtId="0" fontId="12" fillId="13" borderId="34" xfId="1" applyFont="1" applyFill="1" applyBorder="1"/>
    <xf numFmtId="0" fontId="7" fillId="13" borderId="35" xfId="1" applyFill="1" applyBorder="1"/>
    <xf numFmtId="0" fontId="6" fillId="13" borderId="46" xfId="1" applyFont="1" applyFill="1" applyBorder="1" applyAlignment="1">
      <alignment horizontal="center"/>
    </xf>
    <xf numFmtId="0" fontId="6" fillId="0" borderId="7" xfId="1" applyFont="1" applyBorder="1"/>
    <xf numFmtId="0" fontId="12" fillId="0" borderId="7" xfId="1" applyFont="1" applyBorder="1"/>
    <xf numFmtId="0" fontId="7" fillId="0" borderId="22" xfId="1" applyBorder="1"/>
    <xf numFmtId="0" fontId="6" fillId="13" borderId="34" xfId="1" applyFont="1" applyFill="1" applyBorder="1"/>
    <xf numFmtId="164" fontId="6" fillId="0" borderId="77" xfId="1" applyNumberFormat="1" applyFont="1" applyBorder="1" applyAlignment="1">
      <alignment horizontal="right"/>
    </xf>
    <xf numFmtId="164" fontId="6" fillId="0" borderId="16" xfId="1" applyNumberFormat="1" applyFont="1" applyBorder="1" applyAlignment="1">
      <alignment horizontal="right"/>
    </xf>
    <xf numFmtId="164" fontId="6" fillId="0" borderId="46" xfId="1" applyNumberFormat="1" applyFont="1" applyBorder="1" applyAlignment="1">
      <alignment horizontal="right"/>
    </xf>
    <xf numFmtId="0" fontId="6" fillId="0" borderId="0" xfId="1" applyFont="1"/>
    <xf numFmtId="0" fontId="10" fillId="0" borderId="0" xfId="1" applyFont="1" applyAlignment="1">
      <alignment horizontal="left" vertical="center"/>
    </xf>
    <xf numFmtId="0" fontId="5" fillId="6" borderId="1" xfId="1" applyNumberFormat="1" applyFont="1" applyFill="1" applyBorder="1" applyAlignment="1">
      <alignment horizontal="center"/>
    </xf>
    <xf numFmtId="168" fontId="1" fillId="0" borderId="34" xfId="0" applyNumberFormat="1" applyFont="1" applyBorder="1" applyAlignment="1">
      <alignment horizontal="center"/>
    </xf>
    <xf numFmtId="165" fontId="5" fillId="15" borderId="16" xfId="1" applyNumberFormat="1" applyFont="1" applyFill="1" applyBorder="1" applyAlignment="1">
      <alignment horizontal="center"/>
    </xf>
    <xf numFmtId="2" fontId="24" fillId="13" borderId="46" xfId="0" applyNumberFormat="1" applyFont="1" applyFill="1" applyBorder="1" applyAlignment="1">
      <alignment horizontal="right"/>
    </xf>
    <xf numFmtId="0" fontId="21" fillId="13" borderId="72" xfId="1" applyFont="1" applyFill="1" applyBorder="1" applyAlignment="1">
      <alignment horizontal="center"/>
    </xf>
    <xf numFmtId="2" fontId="5" fillId="6" borderId="14" xfId="1" applyNumberFormat="1" applyFont="1" applyFill="1" applyBorder="1" applyAlignment="1">
      <alignment horizontal="center"/>
    </xf>
    <xf numFmtId="0" fontId="7" fillId="14" borderId="1" xfId="1" applyFill="1" applyBorder="1"/>
    <xf numFmtId="0" fontId="5" fillId="0" borderId="1" xfId="1" applyFont="1" applyBorder="1" applyAlignment="1">
      <alignment horizontal="center" vertical="center"/>
    </xf>
    <xf numFmtId="0" fontId="5" fillId="0" borderId="19" xfId="1" applyFont="1" applyBorder="1" applyAlignment="1">
      <alignment horizontal="center" vertical="center"/>
    </xf>
    <xf numFmtId="2" fontId="5" fillId="6" borderId="1" xfId="1" applyNumberFormat="1" applyFont="1" applyFill="1" applyBorder="1" applyAlignment="1">
      <alignment horizontal="center" vertical="center"/>
    </xf>
    <xf numFmtId="2" fontId="5" fillId="6" borderId="19" xfId="1" applyNumberFormat="1" applyFont="1" applyFill="1" applyBorder="1" applyAlignment="1">
      <alignment horizontal="center" vertical="center"/>
    </xf>
    <xf numFmtId="0" fontId="2" fillId="0" borderId="45" xfId="0" applyNumberFormat="1" applyFont="1" applyBorder="1" applyAlignment="1">
      <alignment horizontal="center" vertical="center"/>
    </xf>
    <xf numFmtId="2" fontId="5" fillId="2" borderId="14" xfId="1" applyNumberFormat="1" applyFont="1" applyFill="1" applyBorder="1" applyAlignment="1">
      <alignment horizontal="center" vertical="center"/>
    </xf>
    <xf numFmtId="0" fontId="1" fillId="13" borderId="36" xfId="0" applyNumberFormat="1" applyFont="1" applyFill="1" applyBorder="1" applyAlignment="1">
      <alignment horizontal="center" vertical="center" textRotation="90"/>
    </xf>
    <xf numFmtId="168" fontId="1" fillId="0" borderId="21" xfId="0" applyNumberFormat="1" applyFont="1" applyBorder="1" applyAlignment="1">
      <alignment horizontal="center"/>
    </xf>
    <xf numFmtId="168" fontId="1" fillId="0" borderId="17" xfId="0" applyNumberFormat="1" applyFont="1" applyBorder="1" applyAlignment="1">
      <alignment horizontal="center"/>
    </xf>
    <xf numFmtId="168" fontId="1" fillId="0" borderId="66" xfId="0" applyNumberFormat="1" applyFont="1" applyBorder="1" applyAlignment="1">
      <alignment horizontal="center"/>
    </xf>
    <xf numFmtId="168" fontId="1" fillId="0" borderId="64" xfId="0" applyNumberFormat="1" applyFont="1" applyBorder="1" applyAlignment="1">
      <alignment horizontal="center"/>
    </xf>
    <xf numFmtId="168" fontId="1" fillId="0" borderId="72" xfId="0" applyNumberFormat="1" applyFont="1" applyBorder="1" applyAlignment="1">
      <alignment horizontal="center"/>
    </xf>
    <xf numFmtId="165" fontId="21" fillId="13" borderId="61" xfId="1" applyNumberFormat="1" applyFont="1" applyFill="1" applyBorder="1" applyAlignment="1">
      <alignment horizontal="right" vertical="center"/>
    </xf>
    <xf numFmtId="0" fontId="7" fillId="5" borderId="1" xfId="1" applyFill="1" applyBorder="1"/>
    <xf numFmtId="165" fontId="5" fillId="8" borderId="40" xfId="1" applyNumberFormat="1" applyFont="1" applyFill="1" applyBorder="1" applyAlignment="1">
      <alignment horizontal="center"/>
    </xf>
    <xf numFmtId="0" fontId="7" fillId="11" borderId="1" xfId="1" applyFill="1" applyBorder="1"/>
    <xf numFmtId="0" fontId="7" fillId="16" borderId="1" xfId="1" applyFill="1" applyBorder="1"/>
    <xf numFmtId="0" fontId="5" fillId="0" borderId="4" xfId="1" applyFont="1" applyBorder="1" applyAlignment="1">
      <alignment horizontal="center" vertical="center"/>
    </xf>
    <xf numFmtId="0" fontId="5" fillId="0" borderId="2" xfId="1" applyFont="1" applyBorder="1" applyAlignment="1">
      <alignment horizontal="center" vertical="center"/>
    </xf>
    <xf numFmtId="2" fontId="5" fillId="2" borderId="4" xfId="1" applyNumberFormat="1" applyFont="1" applyFill="1" applyBorder="1" applyAlignment="1">
      <alignment horizontal="center" vertical="center"/>
    </xf>
    <xf numFmtId="2" fontId="5" fillId="6" borderId="4" xfId="1" applyNumberFormat="1" applyFont="1" applyFill="1" applyBorder="1" applyAlignment="1">
      <alignment horizontal="center"/>
    </xf>
    <xf numFmtId="2" fontId="20" fillId="0" borderId="4" xfId="0" applyNumberFormat="1" applyFont="1" applyBorder="1" applyAlignment="1">
      <alignment horizontal="right"/>
    </xf>
    <xf numFmtId="165" fontId="5" fillId="8" borderId="4" xfId="1" applyNumberFormat="1" applyFont="1" applyFill="1" applyBorder="1" applyAlignment="1">
      <alignment horizontal="center" vertical="center"/>
    </xf>
    <xf numFmtId="0" fontId="6" fillId="0" borderId="6" xfId="1" applyFont="1" applyBorder="1" applyAlignment="1">
      <alignment horizontal="left"/>
    </xf>
    <xf numFmtId="0" fontId="6" fillId="0" borderId="7" xfId="1" applyFont="1" applyBorder="1" applyAlignment="1">
      <alignment horizontal="left"/>
    </xf>
    <xf numFmtId="0" fontId="6" fillId="0" borderId="22" xfId="1" applyFont="1" applyBorder="1" applyAlignment="1">
      <alignment horizontal="left"/>
    </xf>
    <xf numFmtId="0" fontId="6" fillId="0" borderId="59" xfId="1" applyFont="1" applyBorder="1" applyAlignment="1">
      <alignment horizontal="left"/>
    </xf>
    <xf numFmtId="0" fontId="6" fillId="0" borderId="65" xfId="1" applyFont="1" applyBorder="1" applyAlignment="1">
      <alignment horizontal="left"/>
    </xf>
    <xf numFmtId="0" fontId="6" fillId="0" borderId="55" xfId="1" applyFont="1" applyBorder="1" applyAlignment="1">
      <alignment horizontal="left"/>
    </xf>
    <xf numFmtId="0" fontId="7" fillId="7" borderId="1" xfId="1" applyFill="1" applyBorder="1"/>
    <xf numFmtId="0" fontId="7" fillId="0" borderId="0" xfId="1" applyFont="1" applyAlignment="1">
      <alignment horizontal="left" vertical="center"/>
    </xf>
    <xf numFmtId="166" fontId="19" fillId="9" borderId="27" xfId="1" applyNumberFormat="1" applyFont="1" applyFill="1" applyBorder="1" applyAlignment="1">
      <alignment horizontal="center"/>
    </xf>
    <xf numFmtId="0" fontId="10" fillId="0" borderId="28" xfId="1" applyFont="1" applyBorder="1" applyAlignment="1">
      <alignment horizontal="center"/>
    </xf>
    <xf numFmtId="0" fontId="5" fillId="0" borderId="2" xfId="1" applyNumberFormat="1" applyFont="1" applyBorder="1" applyAlignment="1">
      <alignment horizontal="center"/>
    </xf>
    <xf numFmtId="165" fontId="5" fillId="8" borderId="78" xfId="1" applyNumberFormat="1" applyFont="1" applyFill="1" applyBorder="1" applyAlignment="1">
      <alignment horizontal="center"/>
    </xf>
    <xf numFmtId="2" fontId="3" fillId="0" borderId="2" xfId="1" applyNumberFormat="1" applyFont="1" applyBorder="1" applyAlignment="1">
      <alignment horizontal="center"/>
    </xf>
    <xf numFmtId="2" fontId="5" fillId="6" borderId="64" xfId="1" applyNumberFormat="1" applyFont="1" applyFill="1" applyBorder="1" applyAlignment="1">
      <alignment horizontal="center"/>
    </xf>
    <xf numFmtId="0" fontId="10" fillId="0" borderId="33" xfId="1" applyFont="1" applyBorder="1" applyAlignment="1">
      <alignment horizontal="center"/>
    </xf>
    <xf numFmtId="0" fontId="5" fillId="0" borderId="4" xfId="1" applyNumberFormat="1" applyFont="1" applyBorder="1" applyAlignment="1">
      <alignment horizontal="center"/>
    </xf>
    <xf numFmtId="165" fontId="5" fillId="8" borderId="79" xfId="1" applyNumberFormat="1" applyFont="1" applyFill="1" applyBorder="1" applyAlignment="1">
      <alignment horizontal="center"/>
    </xf>
    <xf numFmtId="2" fontId="3" fillId="0" borderId="4" xfId="1" applyNumberFormat="1" applyFont="1" applyBorder="1" applyAlignment="1">
      <alignment horizontal="center"/>
    </xf>
    <xf numFmtId="2" fontId="5" fillId="6" borderId="72" xfId="1" applyNumberFormat="1" applyFont="1" applyFill="1" applyBorder="1" applyAlignment="1">
      <alignment horizontal="center"/>
    </xf>
    <xf numFmtId="2" fontId="5" fillId="6" borderId="17" xfId="1" applyNumberFormat="1" applyFont="1" applyFill="1" applyBorder="1" applyAlignment="1">
      <alignment horizontal="center"/>
    </xf>
    <xf numFmtId="164" fontId="10" fillId="12" borderId="74" xfId="1" applyNumberFormat="1" applyFont="1" applyFill="1" applyBorder="1" applyAlignment="1">
      <alignment horizontal="right" vertical="center"/>
    </xf>
    <xf numFmtId="165" fontId="5" fillId="12" borderId="1" xfId="1" applyNumberFormat="1" applyFont="1" applyFill="1" applyBorder="1" applyAlignment="1">
      <alignment horizontal="center"/>
    </xf>
    <xf numFmtId="2" fontId="5" fillId="0" borderId="1" xfId="1" applyNumberFormat="1" applyFont="1" applyBorder="1" applyAlignment="1">
      <alignment horizontal="center"/>
    </xf>
    <xf numFmtId="0" fontId="7" fillId="9" borderId="6" xfId="1" applyFont="1" applyFill="1" applyBorder="1" applyAlignment="1">
      <alignment horizontal="center" vertical="center"/>
    </xf>
    <xf numFmtId="0" fontId="6" fillId="0" borderId="11" xfId="1" applyFont="1" applyBorder="1" applyAlignment="1"/>
    <xf numFmtId="0" fontId="6" fillId="0" borderId="25" xfId="1" applyFont="1" applyBorder="1" applyAlignment="1"/>
    <xf numFmtId="0" fontId="6" fillId="0" borderId="6" xfId="1" applyFont="1" applyBorder="1" applyAlignment="1"/>
    <xf numFmtId="0" fontId="6" fillId="0" borderId="22" xfId="1" applyFont="1" applyBorder="1" applyAlignment="1"/>
    <xf numFmtId="0" fontId="6" fillId="0" borderId="7" xfId="1" applyFont="1" applyBorder="1" applyAlignment="1"/>
    <xf numFmtId="0" fontId="6" fillId="0" borderId="69" xfId="1" applyFont="1" applyBorder="1" applyAlignment="1">
      <alignment horizontal="left"/>
    </xf>
    <xf numFmtId="0" fontId="6" fillId="0" borderId="32" xfId="1" applyFont="1" applyBorder="1" applyAlignment="1">
      <alignment horizontal="left"/>
    </xf>
    <xf numFmtId="0" fontId="6" fillId="0" borderId="15" xfId="1" applyFont="1" applyBorder="1" applyAlignment="1">
      <alignment horizontal="left"/>
    </xf>
    <xf numFmtId="165" fontId="5" fillId="8" borderId="19" xfId="1" applyNumberFormat="1" applyFont="1" applyFill="1" applyBorder="1" applyAlignment="1">
      <alignment horizontal="center" vertical="center"/>
    </xf>
    <xf numFmtId="0" fontId="6" fillId="0" borderId="12" xfId="1" applyFont="1" applyBorder="1" applyAlignment="1"/>
    <xf numFmtId="0" fontId="7" fillId="0" borderId="0" xfId="1" applyFill="1"/>
    <xf numFmtId="0" fontId="5" fillId="7" borderId="3" xfId="1" applyFont="1" applyFill="1" applyBorder="1" applyAlignment="1">
      <alignment horizontal="center" vertical="top" wrapText="1"/>
    </xf>
    <xf numFmtId="164" fontId="17" fillId="9" borderId="56" xfId="1" applyNumberFormat="1" applyFont="1" applyFill="1" applyBorder="1" applyAlignment="1">
      <alignment horizontal="right" vertical="center"/>
    </xf>
    <xf numFmtId="2" fontId="5" fillId="6" borderId="6" xfId="1" applyNumberFormat="1" applyFont="1" applyFill="1" applyBorder="1" applyAlignment="1">
      <alignment horizontal="center"/>
    </xf>
    <xf numFmtId="0" fontId="10" fillId="7" borderId="50" xfId="1" applyFont="1" applyFill="1" applyBorder="1" applyAlignment="1">
      <alignment horizontal="center"/>
    </xf>
    <xf numFmtId="2" fontId="5" fillId="6" borderId="38" xfId="1" applyNumberFormat="1" applyFont="1" applyFill="1" applyBorder="1" applyAlignment="1">
      <alignment horizontal="center"/>
    </xf>
    <xf numFmtId="2" fontId="5" fillId="6" borderId="11" xfId="1" applyNumberFormat="1" applyFont="1" applyFill="1" applyBorder="1" applyAlignment="1">
      <alignment horizontal="center"/>
    </xf>
    <xf numFmtId="0" fontId="5" fillId="0" borderId="37" xfId="1" applyFont="1" applyBorder="1" applyAlignment="1">
      <alignment horizontal="center" vertical="center"/>
    </xf>
    <xf numFmtId="0" fontId="7" fillId="0" borderId="0" xfId="1" applyFont="1" applyAlignment="1">
      <alignment horizontal="right"/>
    </xf>
    <xf numFmtId="0" fontId="5" fillId="13" borderId="3" xfId="1" applyFont="1" applyFill="1" applyBorder="1" applyAlignment="1">
      <alignment vertical="center" textRotation="90"/>
    </xf>
    <xf numFmtId="0" fontId="4" fillId="13" borderId="37" xfId="0" applyFont="1" applyFill="1" applyBorder="1" applyAlignment="1">
      <alignment vertical="center"/>
    </xf>
    <xf numFmtId="0" fontId="7" fillId="0" borderId="0" xfId="1" applyFont="1"/>
    <xf numFmtId="0" fontId="11" fillId="0" borderId="0" xfId="1" applyFont="1" applyBorder="1" applyAlignment="1">
      <alignment horizontal="right"/>
    </xf>
    <xf numFmtId="164" fontId="11" fillId="0" borderId="0" xfId="1" applyNumberFormat="1" applyFont="1"/>
    <xf numFmtId="0" fontId="15" fillId="0" borderId="0" xfId="1" applyFont="1" applyBorder="1" applyAlignment="1">
      <alignment horizontal="right"/>
    </xf>
    <xf numFmtId="164" fontId="15" fillId="12" borderId="1" xfId="1" applyNumberFormat="1" applyFont="1" applyFill="1" applyBorder="1" applyAlignment="1">
      <alignment horizontal="right"/>
    </xf>
    <xf numFmtId="14" fontId="17" fillId="9" borderId="17" xfId="1" applyNumberFormat="1" applyFont="1" applyFill="1" applyBorder="1" applyAlignment="1">
      <alignment horizontal="center"/>
    </xf>
    <xf numFmtId="166" fontId="6" fillId="2" borderId="16" xfId="1" applyNumberFormat="1" applyFont="1" applyFill="1" applyBorder="1" applyAlignment="1">
      <alignment horizontal="center"/>
    </xf>
    <xf numFmtId="166" fontId="22" fillId="2" borderId="16" xfId="1" applyNumberFormat="1" applyFont="1" applyFill="1" applyBorder="1" applyAlignment="1">
      <alignment horizontal="center"/>
    </xf>
    <xf numFmtId="2" fontId="5" fillId="0" borderId="17" xfId="1" applyNumberFormat="1" applyFont="1" applyBorder="1" applyAlignment="1">
      <alignment horizontal="center"/>
    </xf>
    <xf numFmtId="164" fontId="7" fillId="0" borderId="53" xfId="1" applyNumberFormat="1" applyBorder="1" applyAlignment="1">
      <alignment horizontal="right"/>
    </xf>
    <xf numFmtId="2" fontId="5" fillId="0" borderId="6" xfId="1" applyNumberFormat="1" applyFont="1" applyBorder="1" applyAlignment="1">
      <alignment horizontal="center"/>
    </xf>
    <xf numFmtId="0" fontId="6" fillId="0" borderId="0" xfId="1" applyFont="1" applyAlignment="1">
      <alignment vertical="center"/>
    </xf>
    <xf numFmtId="0" fontId="7" fillId="9" borderId="1" xfId="1" applyFont="1" applyFill="1" applyBorder="1" applyAlignment="1">
      <alignment horizontal="center"/>
    </xf>
    <xf numFmtId="0" fontId="7" fillId="9" borderId="6" xfId="1" applyFont="1" applyFill="1" applyBorder="1" applyAlignment="1">
      <alignment horizontal="center"/>
    </xf>
    <xf numFmtId="0" fontId="7" fillId="9" borderId="17" xfId="1" applyFont="1" applyFill="1" applyBorder="1" applyAlignment="1">
      <alignment horizontal="center"/>
    </xf>
    <xf numFmtId="164" fontId="7" fillId="0" borderId="53" xfId="1" applyNumberFormat="1" applyFont="1" applyBorder="1" applyAlignment="1">
      <alignment horizontal="right"/>
    </xf>
    <xf numFmtId="0" fontId="17" fillId="9" borderId="17" xfId="1" applyFont="1" applyFill="1" applyBorder="1" applyAlignment="1">
      <alignment horizontal="left" vertical="center"/>
    </xf>
    <xf numFmtId="0" fontId="17" fillId="9" borderId="19" xfId="1" applyFont="1" applyFill="1" applyBorder="1" applyAlignment="1">
      <alignment horizontal="left" vertical="center"/>
    </xf>
    <xf numFmtId="0" fontId="17" fillId="9" borderId="20" xfId="1" applyFont="1" applyFill="1" applyBorder="1" applyAlignment="1">
      <alignment horizontal="left" vertical="center"/>
    </xf>
    <xf numFmtId="2" fontId="5" fillId="0" borderId="6" xfId="1" applyNumberFormat="1" applyFont="1" applyFill="1" applyBorder="1" applyAlignment="1">
      <alignment horizontal="center"/>
    </xf>
    <xf numFmtId="164" fontId="7" fillId="0" borderId="53" xfId="1" applyNumberFormat="1" applyFont="1" applyFill="1" applyBorder="1" applyAlignment="1">
      <alignment horizontal="right" vertical="center"/>
    </xf>
    <xf numFmtId="164" fontId="6" fillId="0" borderId="0" xfId="1" applyNumberFormat="1" applyFont="1"/>
    <xf numFmtId="0" fontId="6" fillId="0" borderId="0" xfId="1" applyFont="1" applyFill="1"/>
    <xf numFmtId="166" fontId="6" fillId="2" borderId="70" xfId="1" applyNumberFormat="1" applyFont="1" applyFill="1" applyBorder="1" applyAlignment="1">
      <alignment horizontal="center"/>
    </xf>
    <xf numFmtId="166" fontId="6" fillId="2" borderId="8" xfId="1" applyNumberFormat="1" applyFont="1" applyFill="1" applyBorder="1" applyAlignment="1">
      <alignment horizontal="center"/>
    </xf>
    <xf numFmtId="166" fontId="6" fillId="2" borderId="5" xfId="1" applyNumberFormat="1" applyFont="1" applyFill="1" applyBorder="1" applyAlignment="1">
      <alignment horizontal="center"/>
    </xf>
    <xf numFmtId="166" fontId="6" fillId="2" borderId="46" xfId="1" applyNumberFormat="1" applyFont="1" applyFill="1" applyBorder="1" applyAlignment="1">
      <alignment horizontal="center"/>
    </xf>
    <xf numFmtId="0" fontId="5" fillId="0" borderId="37" xfId="1" applyNumberFormat="1" applyFont="1" applyBorder="1" applyAlignment="1">
      <alignment horizontal="center"/>
    </xf>
    <xf numFmtId="2" fontId="5" fillId="6" borderId="73" xfId="1" applyNumberFormat="1" applyFont="1" applyFill="1" applyBorder="1" applyAlignment="1">
      <alignment horizontal="center"/>
    </xf>
    <xf numFmtId="166" fontId="6" fillId="2" borderId="71" xfId="1" applyNumberFormat="1" applyFont="1" applyFill="1" applyBorder="1" applyAlignment="1">
      <alignment horizontal="center"/>
    </xf>
    <xf numFmtId="164" fontId="7" fillId="0" borderId="56" xfId="1" applyNumberFormat="1" applyFont="1" applyFill="1" applyBorder="1" applyAlignment="1">
      <alignment horizontal="right" vertical="center"/>
    </xf>
    <xf numFmtId="166" fontId="6" fillId="2" borderId="18" xfId="1" applyNumberFormat="1" applyFont="1" applyFill="1" applyBorder="1" applyAlignment="1">
      <alignment horizontal="center"/>
    </xf>
    <xf numFmtId="164" fontId="7" fillId="0" borderId="80" xfId="1" applyNumberFormat="1" applyFont="1" applyFill="1" applyBorder="1" applyAlignment="1">
      <alignment horizontal="right" vertical="center"/>
    </xf>
    <xf numFmtId="0" fontId="17" fillId="9" borderId="18" xfId="1" applyFont="1" applyFill="1" applyBorder="1" applyAlignment="1">
      <alignment horizontal="left" vertical="center"/>
    </xf>
    <xf numFmtId="168" fontId="1" fillId="0" borderId="13" xfId="0" applyNumberFormat="1" applyFont="1" applyBorder="1" applyAlignment="1">
      <alignment horizontal="center"/>
    </xf>
    <xf numFmtId="0" fontId="7" fillId="0" borderId="14" xfId="1" applyFont="1" applyBorder="1"/>
    <xf numFmtId="0" fontId="7" fillId="0" borderId="21" xfId="1" applyFont="1" applyBorder="1"/>
    <xf numFmtId="0" fontId="7" fillId="0" borderId="69" xfId="1" applyFont="1" applyBorder="1"/>
    <xf numFmtId="168" fontId="1" fillId="0" borderId="14" xfId="0" applyNumberFormat="1" applyFont="1" applyBorder="1" applyAlignment="1">
      <alignment horizontal="center"/>
    </xf>
    <xf numFmtId="171" fontId="1" fillId="0" borderId="75" xfId="0" applyNumberFormat="1" applyFont="1" applyBorder="1" applyAlignment="1">
      <alignment horizontal="right"/>
    </xf>
    <xf numFmtId="168" fontId="1" fillId="0" borderId="16" xfId="0" applyNumberFormat="1" applyFont="1" applyBorder="1" applyAlignment="1">
      <alignment horizontal="center"/>
    </xf>
    <xf numFmtId="0" fontId="7" fillId="0" borderId="1" xfId="1" applyFont="1" applyBorder="1"/>
    <xf numFmtId="0" fontId="7" fillId="0" borderId="17" xfId="1" applyFont="1" applyBorder="1"/>
    <xf numFmtId="0" fontId="7" fillId="0" borderId="6" xfId="1" applyFont="1" applyBorder="1"/>
    <xf numFmtId="171" fontId="1" fillId="0" borderId="53" xfId="0" applyNumberFormat="1" applyFont="1" applyBorder="1" applyAlignment="1">
      <alignment horizontal="right"/>
    </xf>
    <xf numFmtId="168" fontId="1" fillId="0" borderId="51" xfId="0" applyNumberFormat="1" applyFont="1" applyBorder="1" applyAlignment="1">
      <alignment horizontal="center"/>
    </xf>
    <xf numFmtId="0" fontId="7" fillId="0" borderId="4" xfId="1" applyFont="1" applyBorder="1"/>
    <xf numFmtId="0" fontId="7" fillId="0" borderId="66" xfId="1" applyFont="1" applyBorder="1"/>
    <xf numFmtId="0" fontId="7" fillId="0" borderId="11" xfId="1" applyFont="1" applyBorder="1"/>
    <xf numFmtId="168" fontId="1" fillId="0" borderId="4" xfId="0" applyNumberFormat="1" applyFont="1" applyBorder="1" applyAlignment="1">
      <alignment horizontal="center"/>
    </xf>
    <xf numFmtId="168" fontId="1" fillId="0" borderId="70" xfId="0" applyNumberFormat="1" applyFont="1" applyBorder="1" applyAlignment="1">
      <alignment horizontal="center"/>
    </xf>
    <xf numFmtId="0" fontId="7" fillId="0" borderId="2" xfId="1" applyFont="1" applyBorder="1"/>
    <xf numFmtId="0" fontId="7" fillId="0" borderId="64" xfId="1" applyFont="1" applyBorder="1"/>
    <xf numFmtId="0" fontId="7" fillId="0" borderId="38" xfId="1" applyFont="1" applyBorder="1"/>
    <xf numFmtId="168" fontId="1" fillId="0" borderId="2" xfId="0" applyNumberFormat="1" applyFont="1" applyBorder="1" applyAlignment="1">
      <alignment horizontal="center"/>
    </xf>
    <xf numFmtId="168" fontId="1" fillId="0" borderId="6" xfId="0" applyNumberFormat="1" applyFont="1" applyBorder="1" applyAlignment="1">
      <alignment horizontal="center"/>
    </xf>
    <xf numFmtId="168" fontId="1" fillId="0" borderId="46" xfId="0" applyNumberFormat="1" applyFont="1" applyBorder="1" applyAlignment="1">
      <alignment horizontal="center"/>
    </xf>
    <xf numFmtId="0" fontId="7" fillId="0" borderId="37" xfId="1" applyFont="1" applyBorder="1"/>
    <xf numFmtId="0" fontId="7" fillId="0" borderId="72" xfId="1" applyFont="1" applyBorder="1"/>
    <xf numFmtId="0" fontId="7" fillId="0" borderId="73" xfId="1" applyFont="1" applyBorder="1"/>
    <xf numFmtId="168" fontId="1" fillId="0" borderId="37" xfId="0" applyNumberFormat="1" applyFont="1" applyBorder="1" applyAlignment="1">
      <alignment horizontal="center"/>
    </xf>
    <xf numFmtId="171" fontId="1" fillId="0" borderId="56" xfId="0" applyNumberFormat="1" applyFont="1" applyBorder="1" applyAlignment="1">
      <alignment horizontal="right"/>
    </xf>
    <xf numFmtId="165" fontId="21" fillId="13" borderId="67" xfId="1" applyNumberFormat="1" applyFont="1" applyFill="1" applyBorder="1" applyAlignment="1">
      <alignment horizontal="right" vertical="center"/>
    </xf>
    <xf numFmtId="168" fontId="1" fillId="13" borderId="63" xfId="0" applyNumberFormat="1" applyFont="1" applyFill="1" applyBorder="1" applyAlignment="1">
      <alignment horizontal="center"/>
    </xf>
    <xf numFmtId="0" fontId="7" fillId="13" borderId="36" xfId="1" applyFont="1" applyFill="1" applyBorder="1"/>
    <xf numFmtId="0" fontId="21" fillId="13" borderId="62" xfId="1" applyFont="1" applyFill="1" applyBorder="1" applyAlignment="1">
      <alignment horizontal="center" vertical="center"/>
    </xf>
    <xf numFmtId="0" fontId="7" fillId="13" borderId="61" xfId="1" applyFont="1" applyFill="1" applyBorder="1"/>
    <xf numFmtId="0" fontId="7" fillId="13" borderId="67" xfId="1" applyFont="1" applyFill="1" applyBorder="1"/>
    <xf numFmtId="171" fontId="1" fillId="13" borderId="75" xfId="0" applyNumberFormat="1" applyFont="1" applyFill="1" applyBorder="1" applyAlignment="1">
      <alignment horizontal="right"/>
    </xf>
    <xf numFmtId="0" fontId="7" fillId="0" borderId="44" xfId="1" applyFont="1" applyBorder="1"/>
    <xf numFmtId="172" fontId="1" fillId="6" borderId="54" xfId="0" applyNumberFormat="1" applyFont="1" applyFill="1" applyBorder="1" applyAlignment="1">
      <alignment horizontal="right"/>
    </xf>
    <xf numFmtId="0" fontId="5" fillId="0" borderId="37" xfId="1" applyFont="1" applyBorder="1" applyAlignment="1">
      <alignment horizontal="center" vertical="center"/>
    </xf>
    <xf numFmtId="0" fontId="32" fillId="0" borderId="0" xfId="0" applyFont="1" applyAlignment="1" applyProtection="1">
      <alignment vertical="center"/>
    </xf>
    <xf numFmtId="0" fontId="33" fillId="0" borderId="0" xfId="0" applyFont="1" applyAlignment="1" applyProtection="1">
      <alignment vertical="center"/>
    </xf>
    <xf numFmtId="0" fontId="34" fillId="0" borderId="0" xfId="0" applyFont="1" applyProtection="1"/>
    <xf numFmtId="0" fontId="35" fillId="0" borderId="0" xfId="0" applyFont="1" applyAlignment="1" applyProtection="1">
      <alignment vertical="center"/>
    </xf>
    <xf numFmtId="0" fontId="37" fillId="0" borderId="0" xfId="8" applyFont="1" applyAlignment="1" applyProtection="1">
      <alignment vertical="center"/>
    </xf>
    <xf numFmtId="0" fontId="38" fillId="0" borderId="0" xfId="0" applyFont="1" applyAlignment="1" applyProtection="1">
      <alignment vertical="center"/>
    </xf>
    <xf numFmtId="0" fontId="39" fillId="0" borderId="0" xfId="0" applyFont="1" applyProtection="1"/>
    <xf numFmtId="0" fontId="7" fillId="0" borderId="0" xfId="0" applyFont="1" applyAlignment="1" applyProtection="1">
      <alignment horizontal="left" vertical="center"/>
    </xf>
    <xf numFmtId="0" fontId="41" fillId="0" borderId="0" xfId="0" applyFont="1" applyAlignment="1" applyProtection="1">
      <alignment vertical="center"/>
    </xf>
    <xf numFmtId="0" fontId="29" fillId="0" borderId="0" xfId="0" applyFont="1" applyAlignment="1" applyProtection="1">
      <alignment horizontal="center" vertical="center"/>
    </xf>
    <xf numFmtId="0" fontId="7" fillId="0" borderId="0" xfId="0" applyFont="1" applyAlignment="1" applyProtection="1">
      <alignment vertical="center"/>
    </xf>
    <xf numFmtId="0" fontId="28" fillId="18" borderId="0" xfId="0" applyFont="1" applyFill="1" applyAlignment="1" applyProtection="1">
      <alignment vertical="center"/>
      <protection locked="0"/>
    </xf>
    <xf numFmtId="0" fontId="35" fillId="0" borderId="0" xfId="0" applyFont="1" applyAlignment="1" applyProtection="1">
      <alignment horizontal="center" vertical="center"/>
    </xf>
    <xf numFmtId="0" fontId="43" fillId="19" borderId="60" xfId="0" applyFont="1" applyFill="1" applyBorder="1" applyAlignment="1" applyProtection="1">
      <alignment vertical="center"/>
    </xf>
    <xf numFmtId="0" fontId="43" fillId="19" borderId="41" xfId="0" applyFont="1" applyFill="1" applyBorder="1" applyAlignment="1" applyProtection="1">
      <alignment vertical="center"/>
    </xf>
    <xf numFmtId="0" fontId="43" fillId="19" borderId="42" xfId="0" applyFont="1" applyFill="1" applyBorder="1" applyAlignment="1" applyProtection="1">
      <alignment vertical="center"/>
    </xf>
    <xf numFmtId="0" fontId="43" fillId="19" borderId="74" xfId="0" applyFont="1" applyFill="1" applyBorder="1" applyAlignment="1" applyProtection="1">
      <alignment horizontal="center" vertical="center"/>
    </xf>
    <xf numFmtId="0" fontId="44" fillId="0" borderId="1" xfId="0" applyFont="1" applyBorder="1" applyAlignment="1" applyProtection="1">
      <alignment vertical="center"/>
    </xf>
    <xf numFmtId="0" fontId="45" fillId="0" borderId="0" xfId="0" applyFont="1" applyAlignment="1" applyProtection="1">
      <alignment vertical="top"/>
    </xf>
    <xf numFmtId="0" fontId="10" fillId="0" borderId="29" xfId="0" applyFont="1" applyBorder="1" applyAlignment="1" applyProtection="1">
      <alignment vertical="center"/>
    </xf>
    <xf numFmtId="0" fontId="10" fillId="0" borderId="0" xfId="0" applyFont="1" applyBorder="1" applyAlignment="1" applyProtection="1">
      <alignment vertical="center"/>
    </xf>
    <xf numFmtId="0" fontId="10" fillId="0" borderId="24" xfId="0" applyFont="1" applyBorder="1" applyAlignment="1" applyProtection="1">
      <alignment vertical="center"/>
    </xf>
    <xf numFmtId="173" fontId="6" fillId="0" borderId="47" xfId="0" applyNumberFormat="1" applyFont="1" applyBorder="1" applyAlignment="1" applyProtection="1">
      <alignment horizontal="right" vertical="center"/>
    </xf>
    <xf numFmtId="0" fontId="46" fillId="12" borderId="6" xfId="0" applyFont="1" applyFill="1" applyBorder="1" applyAlignment="1" applyProtection="1">
      <alignment horizontal="left" vertical="center"/>
    </xf>
    <xf numFmtId="0" fontId="46" fillId="6" borderId="5" xfId="0" applyFont="1" applyFill="1" applyBorder="1" applyAlignment="1" applyProtection="1">
      <alignment vertical="center"/>
    </xf>
    <xf numFmtId="0" fontId="46" fillId="6" borderId="7" xfId="0" applyFont="1" applyFill="1" applyBorder="1" applyAlignment="1" applyProtection="1">
      <alignment vertical="center"/>
    </xf>
    <xf numFmtId="0" fontId="46" fillId="12" borderId="1" xfId="0" applyFont="1" applyFill="1" applyBorder="1" applyAlignment="1" applyProtection="1">
      <alignment horizontal="left" vertical="center"/>
    </xf>
    <xf numFmtId="173" fontId="6" fillId="0" borderId="50" xfId="0" applyNumberFormat="1" applyFont="1" applyBorder="1" applyAlignment="1" applyProtection="1">
      <alignment horizontal="right" vertical="center"/>
    </xf>
    <xf numFmtId="0" fontId="48" fillId="12" borderId="6" xfId="0" applyFont="1" applyFill="1" applyBorder="1" applyAlignment="1" applyProtection="1">
      <alignment horizontal="left" vertical="center"/>
    </xf>
    <xf numFmtId="0" fontId="48" fillId="6" borderId="5" xfId="0" applyFont="1" applyFill="1" applyBorder="1" applyAlignment="1" applyProtection="1">
      <alignment vertical="center"/>
    </xf>
    <xf numFmtId="0" fontId="48" fillId="6" borderId="7" xfId="0" applyFont="1" applyFill="1" applyBorder="1" applyAlignment="1" applyProtection="1">
      <alignment vertical="center"/>
    </xf>
    <xf numFmtId="0" fontId="48" fillId="12" borderId="1" xfId="0" applyFont="1" applyFill="1" applyBorder="1" applyAlignment="1" applyProtection="1">
      <alignment horizontal="left" vertical="center"/>
    </xf>
    <xf numFmtId="0" fontId="6" fillId="0" borderId="0" xfId="0" applyFont="1" applyAlignment="1" applyProtection="1">
      <alignment vertical="center"/>
    </xf>
    <xf numFmtId="0" fontId="10" fillId="0" borderId="33" xfId="0" applyFont="1" applyBorder="1" applyAlignment="1" applyProtection="1">
      <alignment vertical="center"/>
    </xf>
    <xf numFmtId="0" fontId="10" fillId="0" borderId="34" xfId="0" applyFont="1" applyBorder="1" applyAlignment="1" applyProtection="1">
      <alignment vertical="center"/>
    </xf>
    <xf numFmtId="0" fontId="10" fillId="0" borderId="35" xfId="0" applyFont="1" applyBorder="1" applyAlignment="1" applyProtection="1">
      <alignment vertical="center"/>
    </xf>
    <xf numFmtId="174" fontId="6" fillId="0" borderId="54" xfId="0" applyNumberFormat="1" applyFont="1" applyBorder="1" applyAlignment="1" applyProtection="1">
      <alignment horizontal="right" vertical="center"/>
    </xf>
    <xf numFmtId="0" fontId="27" fillId="19" borderId="42" xfId="0" applyFont="1" applyFill="1" applyBorder="1" applyAlignment="1" applyProtection="1">
      <alignment vertical="center"/>
    </xf>
    <xf numFmtId="0" fontId="10" fillId="0" borderId="43" xfId="0" applyFont="1" applyBorder="1" applyAlignment="1" applyProtection="1">
      <alignment vertical="center"/>
    </xf>
    <xf numFmtId="0" fontId="6" fillId="0" borderId="44" xfId="0" applyFont="1" applyBorder="1" applyAlignment="1" applyProtection="1">
      <alignment vertical="center"/>
    </xf>
    <xf numFmtId="0" fontId="6" fillId="0" borderId="48" xfId="0" applyFont="1" applyBorder="1" applyAlignment="1" applyProtection="1">
      <alignment vertical="center"/>
    </xf>
    <xf numFmtId="175" fontId="6" fillId="0" borderId="47" xfId="0" applyNumberFormat="1" applyFont="1" applyBorder="1" applyAlignment="1" applyProtection="1">
      <alignment horizontal="right" vertical="center"/>
    </xf>
    <xf numFmtId="0" fontId="6" fillId="0" borderId="29"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vertical="center"/>
    </xf>
    <xf numFmtId="175" fontId="6" fillId="0" borderId="50" xfId="0" applyNumberFormat="1" applyFont="1" applyBorder="1" applyAlignment="1" applyProtection="1">
      <alignment horizontal="right" vertical="center"/>
    </xf>
    <xf numFmtId="0" fontId="6" fillId="0" borderId="33" xfId="0" applyFont="1" applyBorder="1" applyAlignment="1" applyProtection="1">
      <alignment vertical="center"/>
    </xf>
    <xf numFmtId="0" fontId="6" fillId="0" borderId="34" xfId="0" applyFont="1" applyBorder="1" applyAlignment="1" applyProtection="1">
      <alignment vertical="center"/>
    </xf>
    <xf numFmtId="0" fontId="6" fillId="0" borderId="35" xfId="0" applyFont="1" applyBorder="1" applyAlignment="1" applyProtection="1">
      <alignment vertical="center"/>
    </xf>
    <xf numFmtId="175" fontId="6" fillId="0" borderId="54" xfId="0" applyNumberFormat="1" applyFont="1" applyBorder="1" applyAlignment="1" applyProtection="1">
      <alignment horizontal="right" vertical="center"/>
    </xf>
    <xf numFmtId="175" fontId="10" fillId="12" borderId="54" xfId="0" applyNumberFormat="1" applyFont="1" applyFill="1" applyBorder="1" applyAlignment="1" applyProtection="1">
      <alignment horizontal="right" vertical="center"/>
      <protection locked="0"/>
    </xf>
    <xf numFmtId="0" fontId="46" fillId="0" borderId="0" xfId="0" applyFont="1" applyAlignment="1" applyProtection="1">
      <alignment vertical="center"/>
    </xf>
    <xf numFmtId="0" fontId="27" fillId="0" borderId="0" xfId="0" applyFont="1" applyBorder="1" applyAlignment="1" applyProtection="1">
      <alignment vertical="center"/>
    </xf>
    <xf numFmtId="0" fontId="49" fillId="0" borderId="0" xfId="0" applyFont="1" applyAlignment="1" applyProtection="1">
      <alignment vertical="top"/>
    </xf>
    <xf numFmtId="0" fontId="35" fillId="0" borderId="0" xfId="0" applyFont="1" applyAlignment="1" applyProtection="1">
      <alignment vertical="top"/>
    </xf>
    <xf numFmtId="0" fontId="27" fillId="0" borderId="0" xfId="0" applyFont="1" applyAlignment="1" applyProtection="1">
      <alignment horizontal="right" vertical="top"/>
    </xf>
    <xf numFmtId="0" fontId="48" fillId="12" borderId="1" xfId="0" applyFont="1" applyFill="1" applyBorder="1" applyAlignment="1" applyProtection="1">
      <alignment horizontal="center" vertical="center"/>
    </xf>
    <xf numFmtId="0" fontId="48" fillId="12" borderId="1" xfId="0" applyFont="1" applyFill="1" applyBorder="1" applyAlignment="1" applyProtection="1">
      <alignment vertical="center"/>
    </xf>
    <xf numFmtId="0" fontId="27" fillId="19" borderId="87" xfId="0" applyFont="1" applyFill="1" applyBorder="1" applyAlignment="1" applyProtection="1">
      <alignment horizontal="center" vertical="top"/>
    </xf>
    <xf numFmtId="0" fontId="27" fillId="19" borderId="88" xfId="0" applyFont="1" applyFill="1" applyBorder="1" applyAlignment="1" applyProtection="1">
      <alignment horizontal="center" vertical="top"/>
    </xf>
    <xf numFmtId="0" fontId="27" fillId="19" borderId="50" xfId="0" applyFont="1" applyFill="1" applyBorder="1" applyAlignment="1" applyProtection="1">
      <alignment horizontal="center" vertical="top"/>
    </xf>
    <xf numFmtId="0" fontId="27" fillId="19" borderId="46" xfId="0" applyFont="1" applyFill="1" applyBorder="1" applyAlignment="1" applyProtection="1">
      <alignment horizontal="center" vertical="top" wrapText="1"/>
    </xf>
    <xf numFmtId="0" fontId="48" fillId="6" borderId="11" xfId="0" applyFont="1" applyFill="1" applyBorder="1" applyAlignment="1" applyProtection="1">
      <alignment horizontal="center" vertical="center"/>
    </xf>
    <xf numFmtId="0" fontId="48" fillId="6" borderId="10" xfId="0" applyFont="1" applyFill="1" applyBorder="1" applyAlignment="1" applyProtection="1">
      <alignment horizontal="center" vertical="center"/>
    </xf>
    <xf numFmtId="2" fontId="47" fillId="6" borderId="75" xfId="0" applyNumberFormat="1" applyFont="1" applyFill="1" applyBorder="1" applyAlignment="1" applyProtection="1">
      <alignment horizontal="center" vertical="center" wrapText="1"/>
    </xf>
    <xf numFmtId="177" fontId="47" fillId="17" borderId="13" xfId="0" applyNumberFormat="1" applyFont="1" applyFill="1" applyBorder="1" applyAlignment="1" applyProtection="1">
      <alignment horizontal="center" vertical="center"/>
      <protection locked="0"/>
    </xf>
    <xf numFmtId="178" fontId="47" fillId="12" borderId="76" xfId="0" applyNumberFormat="1" applyFont="1" applyFill="1" applyBorder="1" applyAlignment="1" applyProtection="1">
      <alignment horizontal="center" vertical="center"/>
      <protection locked="0"/>
    </xf>
    <xf numFmtId="178" fontId="47" fillId="12" borderId="21" xfId="0" applyNumberFormat="1" applyFont="1" applyFill="1" applyBorder="1" applyAlignment="1" applyProtection="1">
      <alignment horizontal="center" vertical="center"/>
      <protection locked="0"/>
    </xf>
    <xf numFmtId="179" fontId="47" fillId="6" borderId="48" xfId="0" applyNumberFormat="1" applyFont="1" applyFill="1" applyBorder="1" applyAlignment="1" applyProtection="1">
      <alignment horizontal="center" vertical="center"/>
    </xf>
    <xf numFmtId="0" fontId="47" fillId="12" borderId="83" xfId="0" applyNumberFormat="1" applyFont="1" applyFill="1" applyBorder="1" applyAlignment="1" applyProtection="1">
      <alignment horizontal="center" vertical="center"/>
      <protection locked="0"/>
    </xf>
    <xf numFmtId="0" fontId="47" fillId="12" borderId="45" xfId="0" applyNumberFormat="1" applyFont="1" applyFill="1" applyBorder="1" applyAlignment="1" applyProtection="1">
      <alignment horizontal="center" vertical="center"/>
      <protection locked="0"/>
    </xf>
    <xf numFmtId="0" fontId="47" fillId="12" borderId="84" xfId="0" applyNumberFormat="1" applyFont="1" applyFill="1" applyBorder="1" applyAlignment="1" applyProtection="1">
      <alignment horizontal="center" vertical="center"/>
      <protection locked="0"/>
    </xf>
    <xf numFmtId="49" fontId="47" fillId="12" borderId="32" xfId="0" applyNumberFormat="1" applyFont="1" applyFill="1" applyBorder="1" applyAlignment="1" applyProtection="1">
      <alignment horizontal="center" vertical="center" wrapText="1"/>
      <protection locked="0"/>
    </xf>
    <xf numFmtId="175" fontId="47" fillId="0" borderId="47" xfId="0" applyNumberFormat="1" applyFont="1" applyBorder="1" applyAlignment="1" applyProtection="1">
      <alignment vertical="center"/>
    </xf>
    <xf numFmtId="0" fontId="50" fillId="0" borderId="0" xfId="0" applyFont="1" applyAlignment="1" applyProtection="1">
      <alignment horizontal="right" vertical="center"/>
    </xf>
    <xf numFmtId="178" fontId="48" fillId="12" borderId="1" xfId="0" applyNumberFormat="1" applyFont="1" applyFill="1" applyBorder="1" applyAlignment="1" applyProtection="1">
      <alignment horizontal="center" vertical="center"/>
    </xf>
    <xf numFmtId="2" fontId="47" fillId="6" borderId="53" xfId="0" applyNumberFormat="1" applyFont="1" applyFill="1" applyBorder="1" applyAlignment="1" applyProtection="1">
      <alignment horizontal="center" vertical="center" wrapText="1"/>
    </xf>
    <xf numFmtId="177" fontId="47" fillId="17" borderId="16" xfId="0" applyNumberFormat="1" applyFont="1" applyFill="1" applyBorder="1" applyAlignment="1" applyProtection="1">
      <alignment horizontal="center" vertical="center"/>
      <protection locked="0"/>
    </xf>
    <xf numFmtId="178" fontId="47" fillId="12" borderId="1" xfId="0" applyNumberFormat="1" applyFont="1" applyFill="1" applyBorder="1" applyAlignment="1" applyProtection="1">
      <alignment horizontal="center" vertical="center"/>
      <protection locked="0"/>
    </xf>
    <xf numFmtId="178" fontId="47" fillId="12" borderId="17" xfId="0" applyNumberFormat="1" applyFont="1" applyFill="1" applyBorder="1" applyAlignment="1" applyProtection="1">
      <alignment horizontal="center" vertical="center"/>
      <protection locked="0"/>
    </xf>
    <xf numFmtId="179" fontId="47" fillId="6" borderId="22" xfId="0" applyNumberFormat="1" applyFont="1" applyFill="1" applyBorder="1" applyAlignment="1" applyProtection="1">
      <alignment horizontal="center" vertical="center"/>
    </xf>
    <xf numFmtId="0" fontId="47" fillId="12" borderId="16" xfId="0" applyNumberFormat="1" applyFont="1" applyFill="1" applyBorder="1" applyAlignment="1" applyProtection="1">
      <alignment horizontal="center" vertical="center"/>
      <protection locked="0"/>
    </xf>
    <xf numFmtId="0" fontId="47" fillId="12" borderId="1" xfId="0" applyNumberFormat="1" applyFont="1" applyFill="1" applyBorder="1" applyAlignment="1" applyProtection="1">
      <alignment horizontal="center" vertical="center"/>
      <protection locked="0"/>
    </xf>
    <xf numFmtId="0" fontId="47" fillId="12" borderId="17" xfId="0" applyNumberFormat="1" applyFont="1" applyFill="1" applyBorder="1" applyAlignment="1" applyProtection="1">
      <alignment horizontal="center" vertical="center"/>
      <protection locked="0"/>
    </xf>
    <xf numFmtId="49" fontId="47" fillId="12" borderId="7" xfId="0" applyNumberFormat="1" applyFont="1" applyFill="1" applyBorder="1" applyAlignment="1" applyProtection="1">
      <alignment horizontal="center" vertical="center" wrapText="1"/>
      <protection locked="0"/>
    </xf>
    <xf numFmtId="175" fontId="47" fillId="0" borderId="53" xfId="0" applyNumberFormat="1" applyFont="1" applyBorder="1" applyAlignment="1" applyProtection="1">
      <alignment vertical="center"/>
    </xf>
    <xf numFmtId="0" fontId="34" fillId="0" borderId="0" xfId="0" applyFont="1" applyAlignment="1" applyProtection="1">
      <alignment vertical="center"/>
    </xf>
    <xf numFmtId="0" fontId="44" fillId="0" borderId="0" xfId="0" applyFont="1" applyAlignment="1" applyProtection="1">
      <alignment vertical="center"/>
    </xf>
    <xf numFmtId="2" fontId="35" fillId="0" borderId="0" xfId="0" applyNumberFormat="1" applyFont="1" applyAlignment="1" applyProtection="1">
      <alignment vertical="center"/>
    </xf>
    <xf numFmtId="2" fontId="47" fillId="6" borderId="56" xfId="0" applyNumberFormat="1" applyFont="1" applyFill="1" applyBorder="1" applyAlignment="1" applyProtection="1">
      <alignment horizontal="center" vertical="center" wrapText="1"/>
    </xf>
    <xf numFmtId="177" fontId="47" fillId="17" borderId="18" xfId="0" applyNumberFormat="1" applyFont="1" applyFill="1" applyBorder="1" applyAlignment="1" applyProtection="1">
      <alignment horizontal="center" vertical="center"/>
      <protection locked="0"/>
    </xf>
    <xf numFmtId="178" fontId="47" fillId="12" borderId="19" xfId="0" applyNumberFormat="1" applyFont="1" applyFill="1" applyBorder="1" applyAlignment="1" applyProtection="1">
      <alignment horizontal="center" vertical="center"/>
      <protection locked="0"/>
    </xf>
    <xf numFmtId="178" fontId="47" fillId="12" borderId="20" xfId="0" applyNumberFormat="1" applyFont="1" applyFill="1" applyBorder="1" applyAlignment="1" applyProtection="1">
      <alignment horizontal="center" vertical="center"/>
      <protection locked="0"/>
    </xf>
    <xf numFmtId="179" fontId="47" fillId="6" borderId="55" xfId="0" applyNumberFormat="1" applyFont="1" applyFill="1" applyBorder="1" applyAlignment="1" applyProtection="1">
      <alignment horizontal="center" vertical="center"/>
    </xf>
    <xf numFmtId="0" fontId="47" fillId="12" borderId="18" xfId="0" applyNumberFormat="1" applyFont="1" applyFill="1" applyBorder="1" applyAlignment="1" applyProtection="1">
      <alignment horizontal="center" vertical="center"/>
      <protection locked="0"/>
    </xf>
    <xf numFmtId="0" fontId="47" fillId="12" borderId="19" xfId="0" applyNumberFormat="1" applyFont="1" applyFill="1" applyBorder="1" applyAlignment="1" applyProtection="1">
      <alignment horizontal="center" vertical="center"/>
      <protection locked="0"/>
    </xf>
    <xf numFmtId="0" fontId="47" fillId="12" borderId="20" xfId="0" applyNumberFormat="1" applyFont="1" applyFill="1" applyBorder="1" applyAlignment="1" applyProtection="1">
      <alignment horizontal="center" vertical="center"/>
      <protection locked="0"/>
    </xf>
    <xf numFmtId="49" fontId="47" fillId="12" borderId="65" xfId="0" applyNumberFormat="1" applyFont="1" applyFill="1" applyBorder="1" applyAlignment="1" applyProtection="1">
      <alignment horizontal="center" vertical="center" wrapText="1"/>
      <protection locked="0"/>
    </xf>
    <xf numFmtId="175" fontId="47" fillId="0" borderId="56" xfId="0" applyNumberFormat="1" applyFont="1" applyBorder="1" applyAlignment="1" applyProtection="1">
      <alignment vertical="center"/>
    </xf>
    <xf numFmtId="180" fontId="10" fillId="0" borderId="54" xfId="0" applyNumberFormat="1" applyFont="1" applyBorder="1" applyAlignment="1" applyProtection="1">
      <alignment horizontal="center" vertical="center"/>
    </xf>
    <xf numFmtId="181" fontId="10" fillId="0" borderId="54" xfId="0" applyNumberFormat="1" applyFont="1" applyBorder="1" applyAlignment="1" applyProtection="1">
      <alignment horizontal="center" vertical="center"/>
    </xf>
    <xf numFmtId="181" fontId="10" fillId="0" borderId="0" xfId="0" applyNumberFormat="1" applyFont="1" applyBorder="1" applyAlignment="1" applyProtection="1">
      <alignment horizontal="center" vertical="center"/>
    </xf>
    <xf numFmtId="0" fontId="6" fillId="0" borderId="0" xfId="0" applyFont="1" applyAlignment="1" applyProtection="1">
      <alignment horizontal="right" vertical="center"/>
    </xf>
    <xf numFmtId="175" fontId="28" fillId="0" borderId="54" xfId="0" applyNumberFormat="1" applyFont="1" applyBorder="1" applyAlignment="1" applyProtection="1">
      <alignment vertical="center"/>
    </xf>
    <xf numFmtId="0" fontId="35" fillId="0" borderId="12" xfId="0" applyFont="1" applyBorder="1" applyAlignment="1" applyProtection="1">
      <alignment vertical="center"/>
    </xf>
    <xf numFmtId="0" fontId="35" fillId="0" borderId="12" xfId="0" applyFont="1" applyBorder="1" applyAlignment="1" applyProtection="1">
      <alignment horizontal="center" vertical="center"/>
    </xf>
    <xf numFmtId="0" fontId="35" fillId="0" borderId="0" xfId="0" applyFont="1" applyBorder="1" applyAlignment="1" applyProtection="1">
      <alignment vertical="center"/>
    </xf>
    <xf numFmtId="0" fontId="35" fillId="0" borderId="0" xfId="0" applyFont="1" applyBorder="1" applyAlignment="1" applyProtection="1">
      <alignment horizontal="center" vertical="center"/>
    </xf>
    <xf numFmtId="0" fontId="6" fillId="0" borderId="0" xfId="0" applyFont="1" applyAlignment="1" applyProtection="1">
      <alignment horizontal="left" vertical="center"/>
    </xf>
    <xf numFmtId="0" fontId="6" fillId="0" borderId="69" xfId="1" applyFont="1" applyFill="1" applyBorder="1" applyAlignment="1">
      <alignment horizontal="left"/>
    </xf>
    <xf numFmtId="0" fontId="6" fillId="0" borderId="32" xfId="1" applyFont="1" applyFill="1" applyBorder="1" applyAlignment="1">
      <alignment horizontal="left"/>
    </xf>
    <xf numFmtId="0" fontId="6" fillId="0" borderId="15" xfId="1" applyFont="1" applyFill="1" applyBorder="1" applyAlignment="1">
      <alignment horizontal="left"/>
    </xf>
    <xf numFmtId="165" fontId="5" fillId="8" borderId="51" xfId="1" applyNumberFormat="1" applyFont="1" applyFill="1" applyBorder="1" applyAlignment="1">
      <alignment horizontal="center"/>
    </xf>
    <xf numFmtId="165" fontId="5" fillId="14" borderId="13" xfId="1" applyNumberFormat="1" applyFont="1" applyFill="1" applyBorder="1" applyAlignment="1">
      <alignment horizontal="center"/>
    </xf>
    <xf numFmtId="0" fontId="47" fillId="17" borderId="0" xfId="0" applyFont="1" applyFill="1" applyAlignment="1" applyProtection="1">
      <alignment horizontal="left" vertical="center"/>
      <protection locked="0"/>
    </xf>
    <xf numFmtId="0" fontId="40" fillId="0" borderId="0" xfId="0" applyFont="1" applyAlignment="1" applyProtection="1">
      <alignment horizontal="left" vertical="center"/>
    </xf>
    <xf numFmtId="0" fontId="15" fillId="17" borderId="0" xfId="0" applyFont="1" applyFill="1" applyAlignment="1" applyProtection="1">
      <alignment horizontal="left" vertical="center"/>
      <protection locked="0"/>
    </xf>
    <xf numFmtId="0" fontId="15" fillId="17" borderId="0" xfId="0" applyFont="1" applyFill="1" applyAlignment="1" applyProtection="1">
      <alignment horizontal="center" vertical="center"/>
      <protection locked="0"/>
    </xf>
    <xf numFmtId="0" fontId="44" fillId="0" borderId="6" xfId="0" applyFont="1" applyBorder="1" applyAlignment="1" applyProtection="1">
      <alignment horizontal="left" vertical="center"/>
    </xf>
    <xf numFmtId="0" fontId="44" fillId="0" borderId="5" xfId="0" applyFont="1" applyBorder="1" applyAlignment="1" applyProtection="1">
      <alignment horizontal="left" vertical="center"/>
    </xf>
    <xf numFmtId="0" fontId="44" fillId="0" borderId="7" xfId="0" applyFont="1" applyBorder="1" applyAlignment="1" applyProtection="1">
      <alignment horizontal="left" vertical="center"/>
    </xf>
    <xf numFmtId="0" fontId="44" fillId="6" borderId="38"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39"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6" fillId="12" borderId="0" xfId="0" applyFont="1" applyFill="1" applyAlignment="1" applyProtection="1">
      <alignment horizontal="left" vertical="top"/>
    </xf>
    <xf numFmtId="176" fontId="27" fillId="0" borderId="34" xfId="0" applyNumberFormat="1" applyFont="1" applyBorder="1" applyAlignment="1" applyProtection="1">
      <alignment horizontal="right" vertical="top"/>
    </xf>
    <xf numFmtId="0" fontId="11" fillId="19" borderId="47" xfId="0" applyFont="1" applyFill="1" applyBorder="1" applyAlignment="1" applyProtection="1">
      <alignment horizontal="center" vertical="center" textRotation="90"/>
    </xf>
    <xf numFmtId="0" fontId="11" fillId="19" borderId="50" xfId="0" applyFont="1" applyFill="1" applyBorder="1" applyAlignment="1" applyProtection="1">
      <alignment horizontal="center" vertical="center" textRotation="90"/>
    </xf>
    <xf numFmtId="0" fontId="11" fillId="19" borderId="81" xfId="0" applyFont="1" applyFill="1" applyBorder="1" applyAlignment="1" applyProtection="1">
      <alignment horizontal="center" vertical="center"/>
    </xf>
    <xf numFmtId="0" fontId="11" fillId="19" borderId="77" xfId="0" applyFont="1" applyFill="1" applyBorder="1" applyAlignment="1" applyProtection="1">
      <alignment horizontal="center" vertical="center"/>
    </xf>
    <xf numFmtId="0" fontId="11" fillId="19" borderId="49" xfId="0" applyFont="1" applyFill="1" applyBorder="1" applyAlignment="1" applyProtection="1">
      <alignment horizontal="center" vertical="center"/>
    </xf>
    <xf numFmtId="0" fontId="11" fillId="19" borderId="82" xfId="0" applyFont="1" applyFill="1" applyBorder="1" applyAlignment="1" applyProtection="1">
      <alignment horizontal="center" vertical="center"/>
    </xf>
    <xf numFmtId="0" fontId="11" fillId="19" borderId="39" xfId="0" applyFont="1" applyFill="1" applyBorder="1" applyAlignment="1" applyProtection="1">
      <alignment horizontal="center" vertical="center"/>
    </xf>
    <xf numFmtId="0" fontId="11" fillId="19" borderId="85" xfId="0" applyFont="1" applyFill="1" applyBorder="1" applyAlignment="1" applyProtection="1">
      <alignment horizontal="center" vertical="center"/>
    </xf>
    <xf numFmtId="0" fontId="11" fillId="19" borderId="47" xfId="0" applyFont="1" applyFill="1" applyBorder="1" applyAlignment="1" applyProtection="1">
      <alignment horizontal="center" vertical="center"/>
    </xf>
    <xf numFmtId="0" fontId="11" fillId="19" borderId="50" xfId="0" applyFont="1" applyFill="1" applyBorder="1" applyAlignment="1" applyProtection="1">
      <alignment horizontal="center" vertical="center"/>
    </xf>
    <xf numFmtId="0" fontId="11" fillId="19" borderId="83" xfId="0" applyFont="1" applyFill="1" applyBorder="1" applyAlignment="1" applyProtection="1">
      <alignment horizontal="center" vertical="center" wrapText="1"/>
    </xf>
    <xf numFmtId="0" fontId="11" fillId="19" borderId="77" xfId="0" applyFont="1" applyFill="1" applyBorder="1" applyAlignment="1" applyProtection="1">
      <alignment horizontal="center" vertical="center" wrapText="1"/>
    </xf>
    <xf numFmtId="0" fontId="11" fillId="19" borderId="45" xfId="0" applyFont="1" applyFill="1" applyBorder="1" applyAlignment="1" applyProtection="1">
      <alignment horizontal="center" vertical="center" textRotation="90" wrapText="1"/>
    </xf>
    <xf numFmtId="0" fontId="11" fillId="19" borderId="3" xfId="0" applyFont="1" applyFill="1" applyBorder="1" applyAlignment="1" applyProtection="1">
      <alignment horizontal="center" vertical="center" textRotation="90" wrapText="1"/>
    </xf>
    <xf numFmtId="0" fontId="11" fillId="19" borderId="37" xfId="0" applyFont="1" applyFill="1" applyBorder="1" applyAlignment="1" applyProtection="1">
      <alignment horizontal="center" vertical="center" textRotation="90" wrapText="1"/>
    </xf>
    <xf numFmtId="0" fontId="11" fillId="19" borderId="84" xfId="0" applyFont="1" applyFill="1" applyBorder="1" applyAlignment="1" applyProtection="1">
      <alignment horizontal="center" vertical="center" textRotation="90" wrapText="1"/>
    </xf>
    <xf numFmtId="0" fontId="11" fillId="19" borderId="86" xfId="0" applyFont="1" applyFill="1" applyBorder="1" applyAlignment="1" applyProtection="1">
      <alignment horizontal="center" vertical="center" textRotation="90" wrapText="1"/>
    </xf>
    <xf numFmtId="0" fontId="11" fillId="19" borderId="72" xfId="0" applyFont="1" applyFill="1" applyBorder="1" applyAlignment="1" applyProtection="1">
      <alignment horizontal="center" vertical="center" textRotation="90" wrapText="1"/>
    </xf>
    <xf numFmtId="2" fontId="11" fillId="19" borderId="47" xfId="0" applyNumberFormat="1" applyFont="1" applyFill="1" applyBorder="1" applyAlignment="1" applyProtection="1">
      <alignment horizontal="center" vertical="center" wrapText="1"/>
    </xf>
    <xf numFmtId="2" fontId="11" fillId="19" borderId="50" xfId="0" applyNumberFormat="1" applyFont="1" applyFill="1" applyBorder="1" applyAlignment="1" applyProtection="1">
      <alignment horizontal="center" vertical="center" wrapText="1"/>
    </xf>
    <xf numFmtId="2" fontId="11" fillId="19" borderId="54" xfId="0" applyNumberFormat="1" applyFont="1" applyFill="1" applyBorder="1" applyAlignment="1" applyProtection="1">
      <alignment horizontal="center" vertical="center" wrapText="1"/>
    </xf>
    <xf numFmtId="0" fontId="11" fillId="19" borderId="47" xfId="0" applyFont="1" applyFill="1" applyBorder="1" applyAlignment="1" applyProtection="1">
      <alignment horizontal="center" vertical="center" wrapText="1"/>
    </xf>
    <xf numFmtId="0" fontId="11" fillId="19" borderId="50" xfId="0" applyFont="1" applyFill="1" applyBorder="1" applyAlignment="1" applyProtection="1">
      <alignment horizontal="center" vertical="center" wrapText="1"/>
    </xf>
    <xf numFmtId="0" fontId="11" fillId="19" borderId="54" xfId="0" applyFont="1" applyFill="1" applyBorder="1" applyAlignment="1" applyProtection="1">
      <alignment horizontal="center" vertical="center" wrapText="1"/>
    </xf>
    <xf numFmtId="14" fontId="7" fillId="0" borderId="0" xfId="1" applyNumberFormat="1" applyFont="1" applyAlignment="1">
      <alignment horizontal="right"/>
    </xf>
    <xf numFmtId="0" fontId="26" fillId="0" borderId="0" xfId="0" applyFont="1" applyAlignment="1"/>
    <xf numFmtId="0" fontId="10" fillId="13" borderId="43" xfId="1" applyFont="1" applyFill="1" applyBorder="1" applyAlignment="1">
      <alignment horizontal="center"/>
    </xf>
    <xf numFmtId="0" fontId="10" fillId="13" borderId="44" xfId="1" applyFont="1" applyFill="1" applyBorder="1" applyAlignment="1">
      <alignment horizontal="center"/>
    </xf>
    <xf numFmtId="0" fontId="10" fillId="13" borderId="48" xfId="1" applyFont="1" applyFill="1" applyBorder="1" applyAlignment="1">
      <alignment horizontal="center"/>
    </xf>
    <xf numFmtId="164" fontId="6" fillId="13" borderId="29" xfId="1" applyNumberFormat="1" applyFont="1" applyFill="1" applyBorder="1" applyAlignment="1">
      <alignment horizontal="right" vertical="center"/>
    </xf>
    <xf numFmtId="164" fontId="6" fillId="13" borderId="0" xfId="1" applyNumberFormat="1" applyFont="1" applyFill="1" applyBorder="1" applyAlignment="1">
      <alignment horizontal="right" vertical="center"/>
    </xf>
    <xf numFmtId="164" fontId="6" fillId="13" borderId="9" xfId="1" applyNumberFormat="1" applyFont="1" applyFill="1" applyBorder="1" applyAlignment="1">
      <alignment horizontal="right" vertical="center"/>
    </xf>
    <xf numFmtId="164" fontId="6" fillId="13" borderId="33" xfId="1" applyNumberFormat="1" applyFont="1" applyFill="1" applyBorder="1" applyAlignment="1">
      <alignment horizontal="right" vertical="center"/>
    </xf>
    <xf numFmtId="164" fontId="6" fillId="13" borderId="34" xfId="1" applyNumberFormat="1" applyFont="1" applyFill="1" applyBorder="1" applyAlignment="1">
      <alignment horizontal="right" vertical="center"/>
    </xf>
    <xf numFmtId="164" fontId="6" fillId="13" borderId="71" xfId="1" applyNumberFormat="1" applyFont="1" applyFill="1" applyBorder="1" applyAlignment="1">
      <alignment horizontal="right" vertical="center"/>
    </xf>
    <xf numFmtId="0" fontId="6" fillId="13" borderId="4" xfId="1" applyFont="1" applyFill="1" applyBorder="1" applyAlignment="1">
      <alignment horizontal="center" vertical="center"/>
    </xf>
    <xf numFmtId="0" fontId="6" fillId="13" borderId="2" xfId="1" applyFont="1" applyFill="1" applyBorder="1" applyAlignment="1">
      <alignment horizontal="center" vertical="center"/>
    </xf>
    <xf numFmtId="0" fontId="5" fillId="13" borderId="4" xfId="1" applyFont="1" applyFill="1" applyBorder="1" applyAlignment="1">
      <alignment horizontal="center" vertical="center" textRotation="90"/>
    </xf>
    <xf numFmtId="0" fontId="5" fillId="13" borderId="2" xfId="1" applyFont="1" applyFill="1" applyBorder="1" applyAlignment="1">
      <alignment horizontal="center" vertical="center" textRotation="90"/>
    </xf>
    <xf numFmtId="164" fontId="6" fillId="13" borderId="39" xfId="1" applyNumberFormat="1" applyFont="1" applyFill="1" applyBorder="1" applyAlignment="1">
      <alignment horizontal="center" vertical="center"/>
    </xf>
    <xf numFmtId="164" fontId="6" fillId="13" borderId="0" xfId="1" applyNumberFormat="1" applyFont="1" applyFill="1" applyBorder="1" applyAlignment="1">
      <alignment horizontal="center" vertical="center"/>
    </xf>
    <xf numFmtId="164" fontId="6" fillId="13" borderId="24" xfId="1" applyNumberFormat="1" applyFont="1" applyFill="1" applyBorder="1" applyAlignment="1">
      <alignment horizontal="center" vertical="center"/>
    </xf>
    <xf numFmtId="164" fontId="6" fillId="13" borderId="73" xfId="1" applyNumberFormat="1" applyFont="1" applyFill="1" applyBorder="1" applyAlignment="1">
      <alignment horizontal="center" vertical="center"/>
    </xf>
    <xf numFmtId="164" fontId="6" fillId="13" borderId="34" xfId="1" applyNumberFormat="1" applyFont="1" applyFill="1" applyBorder="1" applyAlignment="1">
      <alignment horizontal="center" vertical="center"/>
    </xf>
    <xf numFmtId="164" fontId="6" fillId="13" borderId="35" xfId="1" applyNumberFormat="1" applyFont="1" applyFill="1" applyBorder="1" applyAlignment="1">
      <alignment horizontal="center" vertical="center"/>
    </xf>
    <xf numFmtId="0" fontId="6" fillId="0" borderId="49" xfId="1" applyFont="1" applyFill="1" applyBorder="1" applyAlignment="1">
      <alignment horizontal="center" vertical="center" wrapText="1"/>
    </xf>
    <xf numFmtId="0" fontId="6" fillId="0" borderId="44" xfId="1" applyFont="1" applyFill="1" applyBorder="1" applyAlignment="1">
      <alignment horizontal="center" vertical="center" wrapText="1"/>
    </xf>
    <xf numFmtId="0" fontId="6" fillId="0" borderId="48" xfId="1" applyFont="1" applyFill="1" applyBorder="1" applyAlignment="1">
      <alignment horizontal="center" vertical="center" wrapText="1"/>
    </xf>
    <xf numFmtId="0" fontId="6" fillId="0" borderId="73" xfId="1" applyFont="1" applyFill="1" applyBorder="1" applyAlignment="1">
      <alignment horizontal="center" vertical="center" wrapText="1"/>
    </xf>
    <xf numFmtId="0" fontId="6" fillId="0" borderId="34" xfId="1" applyFont="1" applyFill="1" applyBorder="1" applyAlignment="1">
      <alignment horizontal="center" vertical="center" wrapText="1"/>
    </xf>
    <xf numFmtId="0" fontId="6" fillId="0" borderId="35" xfId="1" applyFont="1" applyFill="1" applyBorder="1" applyAlignment="1">
      <alignment horizontal="center" vertical="center" wrapText="1"/>
    </xf>
    <xf numFmtId="164" fontId="6" fillId="6" borderId="31" xfId="1" applyNumberFormat="1" applyFont="1" applyFill="1" applyBorder="1" applyAlignment="1">
      <alignment horizontal="right"/>
    </xf>
    <xf numFmtId="164" fontId="6" fillId="6" borderId="32" xfId="1" applyNumberFormat="1" applyFont="1" applyFill="1" applyBorder="1" applyAlignment="1">
      <alignment horizontal="right"/>
    </xf>
    <xf numFmtId="164" fontId="6" fillId="6" borderId="68" xfId="1" applyNumberFormat="1" applyFont="1" applyFill="1" applyBorder="1" applyAlignment="1">
      <alignment horizontal="right"/>
    </xf>
    <xf numFmtId="164" fontId="6" fillId="6" borderId="57" xfId="1" applyNumberFormat="1" applyFont="1" applyFill="1" applyBorder="1" applyAlignment="1">
      <alignment horizontal="right"/>
    </xf>
    <xf numFmtId="164" fontId="6" fillId="6" borderId="65" xfId="1" applyNumberFormat="1" applyFont="1" applyFill="1" applyBorder="1" applyAlignment="1">
      <alignment horizontal="right"/>
    </xf>
    <xf numFmtId="164" fontId="6" fillId="6" borderId="58" xfId="1" applyNumberFormat="1" applyFont="1" applyFill="1" applyBorder="1" applyAlignment="1">
      <alignment horizontal="right"/>
    </xf>
    <xf numFmtId="164" fontId="6" fillId="6" borderId="27" xfId="1" applyNumberFormat="1" applyFont="1" applyFill="1" applyBorder="1" applyAlignment="1">
      <alignment horizontal="right"/>
    </xf>
    <xf numFmtId="164" fontId="6" fillId="6" borderId="7" xfId="1" applyNumberFormat="1" applyFont="1" applyFill="1" applyBorder="1" applyAlignment="1">
      <alignment horizontal="right"/>
    </xf>
    <xf numFmtId="164" fontId="6" fillId="6" borderId="5" xfId="1" applyNumberFormat="1" applyFont="1" applyFill="1" applyBorder="1" applyAlignment="1">
      <alignment horizontal="right"/>
    </xf>
    <xf numFmtId="164" fontId="6" fillId="6" borderId="43" xfId="1" applyNumberFormat="1" applyFont="1" applyFill="1" applyBorder="1" applyAlignment="1">
      <alignment horizontal="right" vertical="center"/>
    </xf>
    <xf numFmtId="164" fontId="6" fillId="6" borderId="44" xfId="1" applyNumberFormat="1" applyFont="1" applyFill="1" applyBorder="1" applyAlignment="1">
      <alignment horizontal="right" vertical="center"/>
    </xf>
    <xf numFmtId="164" fontId="6" fillId="6" borderId="76" xfId="1" applyNumberFormat="1" applyFont="1" applyFill="1" applyBorder="1" applyAlignment="1">
      <alignment horizontal="right" vertical="center"/>
    </xf>
    <xf numFmtId="164" fontId="6" fillId="6" borderId="33" xfId="1" applyNumberFormat="1" applyFont="1" applyFill="1" applyBorder="1" applyAlignment="1">
      <alignment horizontal="right" vertical="center"/>
    </xf>
    <xf numFmtId="164" fontId="6" fillId="6" borderId="34" xfId="1" applyNumberFormat="1" applyFont="1" applyFill="1" applyBorder="1" applyAlignment="1">
      <alignment horizontal="right" vertical="center"/>
    </xf>
    <xf numFmtId="164" fontId="6" fillId="6" borderId="71" xfId="1" applyNumberFormat="1" applyFont="1" applyFill="1" applyBorder="1" applyAlignment="1">
      <alignment horizontal="right" vertical="center"/>
    </xf>
    <xf numFmtId="2" fontId="5" fillId="6" borderId="45" xfId="1" applyNumberFormat="1" applyFont="1" applyFill="1" applyBorder="1" applyAlignment="1">
      <alignment horizontal="center" vertical="center"/>
    </xf>
    <xf numFmtId="2" fontId="5" fillId="6" borderId="37" xfId="1" applyNumberFormat="1" applyFont="1" applyFill="1" applyBorder="1" applyAlignment="1">
      <alignment horizontal="center" vertical="center"/>
    </xf>
    <xf numFmtId="2" fontId="20" fillId="0" borderId="45" xfId="0" applyNumberFormat="1" applyFont="1" applyBorder="1" applyAlignment="1">
      <alignment horizontal="right" vertical="center"/>
    </xf>
    <xf numFmtId="2" fontId="20" fillId="0" borderId="37" xfId="0" applyNumberFormat="1" applyFont="1" applyBorder="1" applyAlignment="1">
      <alignment horizontal="right" vertical="center"/>
    </xf>
    <xf numFmtId="2" fontId="5" fillId="2" borderId="45" xfId="1" applyNumberFormat="1" applyFont="1" applyFill="1" applyBorder="1" applyAlignment="1">
      <alignment horizontal="center" vertical="center"/>
    </xf>
    <xf numFmtId="2" fontId="5" fillId="2" borderId="37" xfId="1" applyNumberFormat="1" applyFont="1" applyFill="1" applyBorder="1" applyAlignment="1">
      <alignment horizontal="center" vertical="center"/>
    </xf>
    <xf numFmtId="0" fontId="5" fillId="14" borderId="45" xfId="1" applyFont="1" applyFill="1" applyBorder="1" applyAlignment="1">
      <alignment horizontal="center" vertical="center"/>
    </xf>
    <xf numFmtId="0" fontId="5" fillId="14" borderId="37" xfId="1" applyFont="1" applyFill="1" applyBorder="1" applyAlignment="1">
      <alignment horizontal="center" vertical="center"/>
    </xf>
    <xf numFmtId="0" fontId="5" fillId="0" borderId="45" xfId="1" applyFont="1" applyBorder="1" applyAlignment="1">
      <alignment horizontal="center" vertical="center"/>
    </xf>
    <xf numFmtId="0" fontId="5" fillId="0" borderId="37" xfId="1" applyFont="1" applyBorder="1" applyAlignment="1">
      <alignment horizontal="center" vertical="center"/>
    </xf>
    <xf numFmtId="0" fontId="11" fillId="11" borderId="47" xfId="1" applyFont="1" applyFill="1" applyBorder="1" applyAlignment="1">
      <alignment horizontal="center" vertical="center" textRotation="90"/>
    </xf>
    <xf numFmtId="0" fontId="11" fillId="11" borderId="50" xfId="1" applyFont="1" applyFill="1" applyBorder="1" applyAlignment="1">
      <alignment horizontal="center" vertical="center"/>
    </xf>
    <xf numFmtId="0" fontId="11" fillId="11" borderId="47" xfId="1" applyFont="1" applyFill="1" applyBorder="1" applyAlignment="1">
      <alignment horizontal="center" vertical="center"/>
    </xf>
    <xf numFmtId="0" fontId="11" fillId="11" borderId="54" xfId="1" applyFont="1" applyFill="1" applyBorder="1" applyAlignment="1">
      <alignment horizontal="center" vertical="center"/>
    </xf>
    <xf numFmtId="164" fontId="11" fillId="11" borderId="47" xfId="1" applyNumberFormat="1" applyFont="1" applyFill="1" applyBorder="1" applyAlignment="1">
      <alignment horizontal="center" vertical="center" textRotation="90"/>
    </xf>
    <xf numFmtId="164" fontId="11" fillId="11" borderId="50" xfId="1" applyNumberFormat="1" applyFont="1" applyFill="1" applyBorder="1" applyAlignment="1">
      <alignment horizontal="center" vertical="center"/>
    </xf>
    <xf numFmtId="164" fontId="11" fillId="11" borderId="54" xfId="1" applyNumberFormat="1" applyFont="1" applyFill="1" applyBorder="1" applyAlignment="1">
      <alignment horizontal="center" vertical="center"/>
    </xf>
    <xf numFmtId="164" fontId="25" fillId="13" borderId="60" xfId="1" applyNumberFormat="1" applyFont="1" applyFill="1" applyBorder="1" applyAlignment="1">
      <alignment horizontal="right"/>
    </xf>
    <xf numFmtId="164" fontId="25" fillId="13" borderId="41" xfId="1" applyNumberFormat="1" applyFont="1" applyFill="1" applyBorder="1" applyAlignment="1">
      <alignment horizontal="right"/>
    </xf>
    <xf numFmtId="164" fontId="25" fillId="13" borderId="42" xfId="1" applyNumberFormat="1" applyFont="1" applyFill="1" applyBorder="1" applyAlignment="1">
      <alignment horizontal="right"/>
    </xf>
    <xf numFmtId="0" fontId="11" fillId="2" borderId="47" xfId="1" applyFont="1" applyFill="1" applyBorder="1" applyAlignment="1">
      <alignment horizontal="center" vertical="center" textRotation="90"/>
    </xf>
    <xf numFmtId="0" fontId="11" fillId="2" borderId="50" xfId="1" applyFont="1" applyFill="1" applyBorder="1" applyAlignment="1">
      <alignment horizontal="center" vertical="center"/>
    </xf>
    <xf numFmtId="0" fontId="11" fillId="2" borderId="54" xfId="1" applyFont="1" applyFill="1" applyBorder="1" applyAlignment="1">
      <alignment horizontal="center" vertical="center"/>
    </xf>
    <xf numFmtId="164" fontId="11" fillId="3" borderId="48" xfId="1" applyNumberFormat="1" applyFont="1" applyFill="1" applyBorder="1" applyAlignment="1">
      <alignment horizontal="center" vertical="center" textRotation="90"/>
    </xf>
    <xf numFmtId="164" fontId="11" fillId="3" borderId="24" xfId="1" applyNumberFormat="1" applyFont="1" applyFill="1" applyBorder="1" applyAlignment="1">
      <alignment horizontal="center" vertical="center"/>
    </xf>
    <xf numFmtId="0" fontId="11" fillId="3" borderId="47" xfId="1" applyFont="1" applyFill="1" applyBorder="1" applyAlignment="1">
      <alignment horizontal="center" vertical="center" textRotation="90"/>
    </xf>
    <xf numFmtId="0" fontId="11" fillId="3" borderId="50" xfId="1" applyFont="1" applyFill="1" applyBorder="1" applyAlignment="1">
      <alignment horizontal="center" vertical="center"/>
    </xf>
    <xf numFmtId="0" fontId="11" fillId="3" borderId="54" xfId="1" applyFont="1" applyFill="1" applyBorder="1" applyAlignment="1">
      <alignment horizontal="center" vertical="center"/>
    </xf>
    <xf numFmtId="164" fontId="11" fillId="3" borderId="35" xfId="1" applyNumberFormat="1" applyFont="1" applyFill="1" applyBorder="1" applyAlignment="1">
      <alignment horizontal="center" vertical="center"/>
    </xf>
    <xf numFmtId="164" fontId="11" fillId="11" borderId="48" xfId="1" applyNumberFormat="1" applyFont="1" applyFill="1" applyBorder="1" applyAlignment="1">
      <alignment horizontal="center" vertical="center" textRotation="90"/>
    </xf>
    <xf numFmtId="164" fontId="11" fillId="11" borderId="24" xfId="1" applyNumberFormat="1" applyFont="1" applyFill="1" applyBorder="1" applyAlignment="1">
      <alignment horizontal="center" vertical="center"/>
    </xf>
    <xf numFmtId="164" fontId="11" fillId="11" borderId="35" xfId="1" applyNumberFormat="1" applyFont="1" applyFill="1" applyBorder="1" applyAlignment="1">
      <alignment horizontal="center" vertical="center"/>
    </xf>
  </cellXfs>
  <cellStyles count="9">
    <cellStyle name="Euro" xfId="4"/>
    <cellStyle name="Euro 2" xfId="7"/>
    <cellStyle name="Hyperlink" xfId="8" builtinId="8"/>
    <cellStyle name="Standard" xfId="0" builtinId="0"/>
    <cellStyle name="Standard 2" xfId="1"/>
    <cellStyle name="Standard 3" xfId="2"/>
    <cellStyle name="Standard 3 2" xfId="5"/>
    <cellStyle name="Standard 4" xfId="3"/>
    <cellStyle name="Standard 4 2" xfId="6"/>
  </cellStyles>
  <dxfs count="0"/>
  <tableStyles count="0" defaultTableStyle="TableStyleMedium9" defaultPivotStyle="PivotStyleLight16"/>
  <colors>
    <mruColors>
      <color rgb="FFFFFFCC"/>
      <color rgb="FFFFFF99"/>
      <color rgb="FFFAF290"/>
      <color rgb="FFF991CF"/>
      <color rgb="FFFFFF66"/>
      <color rgb="FFF54DB1"/>
      <color rgb="FFE0F595"/>
      <color rgb="FFEDF793"/>
      <color rgb="FFFAFE54"/>
      <color rgb="FFE5F36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1562100</xdr:colOff>
      <xdr:row>0</xdr:row>
      <xdr:rowOff>30480</xdr:rowOff>
    </xdr:from>
    <xdr:to>
      <xdr:col>12</xdr:col>
      <xdr:colOff>662940</xdr:colOff>
      <xdr:row>5</xdr:row>
      <xdr:rowOff>152400</xdr:rowOff>
    </xdr:to>
    <xdr:pic>
      <xdr:nvPicPr>
        <xdr:cNvPr id="2" name="Grafik 2" descr="2014-07-04_JUDOKAN_Logo_70x70mm_mehrfarbi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76900" y="30480"/>
          <a:ext cx="1150620" cy="115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ung, Trainer-2017"/>
      <sheetName val="Planung, Trainer-2016"/>
      <sheetName val="Mitglieder"/>
      <sheetName val="Systembereinigung"/>
      <sheetName val="Abrechnung"/>
      <sheetName val="Haushaltsplan-2016"/>
      <sheetName val="Haushaltsplan-2015"/>
      <sheetName val="Planung, Trainer-2015"/>
      <sheetName val="Inventar-Judoanzüge"/>
      <sheetName val="BLSV-2015"/>
      <sheetName val="Meisterschaften-2015"/>
      <sheetName val="Bilanz-2014"/>
      <sheetName val="Planung, Trainer-2014"/>
      <sheetName val="Systembereinigung-2014"/>
      <sheetName val="Abrechnung-2014"/>
      <sheetName val="Breit-XL 5,80cm (2016-2019)"/>
      <sheetName val="Breit-XL 5,80cm (2013-2015)"/>
      <sheetName val="Schmal (XL)"/>
      <sheetName val="Breit (xs)"/>
      <sheetName val="Schmal (x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externalLinkPath" Target="JahrMonatTag_Abrechnung_Name+Vorname.xls" TargetMode="External"/><Relationship Id="rId7" Type="http://schemas.openxmlformats.org/officeDocument/2006/relationships/drawing" Target="../drawings/drawing1.xml"/><Relationship Id="rId2" Type="http://schemas.openxmlformats.org/officeDocument/2006/relationships/externalLinkPath" Target="JahrMonatTag_Abrechnung_Name+Vorname.xls" TargetMode="External"/><Relationship Id="rId1" Type="http://schemas.openxmlformats.org/officeDocument/2006/relationships/externalLinkPath" Target="JahrMonatTag_Abrechnung_Name+Vorname.xls" TargetMode="External"/><Relationship Id="rId6" Type="http://schemas.openxmlformats.org/officeDocument/2006/relationships/printerSettings" Target="../printerSettings/printerSettings1.bin"/><Relationship Id="rId5" Type="http://schemas.openxmlformats.org/officeDocument/2006/relationships/hyperlink" Target="http://www.judo-in-aschaffenburg.de/" TargetMode="External"/><Relationship Id="rId4" Type="http://schemas.openxmlformats.org/officeDocument/2006/relationships/externalLinkPath" Target="JahrMonatTag_Abrechnung_Name+Vorname.xl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51"/>
  <sheetViews>
    <sheetView tabSelected="1" view="pageBreakPreview" zoomScale="110" zoomScaleNormal="70" zoomScaleSheetLayoutView="110" workbookViewId="0">
      <selection activeCell="B13" sqref="B13:F13"/>
    </sheetView>
  </sheetViews>
  <sheetFormatPr baseColWidth="10" defaultColWidth="9.109375" defaultRowHeight="15" outlineLevelCol="1" x14ac:dyDescent="0.25"/>
  <cols>
    <col min="1" max="1" width="3.6640625" style="285" customWidth="1" outlineLevel="1"/>
    <col min="2" max="2" width="3.109375" style="285" customWidth="1"/>
    <col min="3" max="3" width="9.6640625" style="285" customWidth="1"/>
    <col min="4" max="5" width="6.109375" style="285" customWidth="1"/>
    <col min="6" max="6" width="10" style="294" customWidth="1"/>
    <col min="7" max="7" width="9" style="285" customWidth="1"/>
    <col min="8" max="10" width="3.109375" style="285" customWidth="1"/>
    <col min="11" max="11" width="3" style="285" customWidth="1"/>
    <col min="12" max="12" width="29.88671875" style="285" customWidth="1"/>
    <col min="13" max="13" width="10" style="285" customWidth="1"/>
    <col min="14" max="14" width="9.109375" style="284" customWidth="1" outlineLevel="1"/>
    <col min="15" max="15" width="9.109375" style="285" customWidth="1" outlineLevel="1"/>
    <col min="16" max="16" width="9.33203125" style="285" customWidth="1" outlineLevel="1"/>
    <col min="17" max="19" width="9.109375" style="285" customWidth="1" outlineLevel="1"/>
    <col min="20" max="20" width="25.88671875" style="285" customWidth="1" outlineLevel="1"/>
    <col min="21" max="256" width="9.109375" style="285"/>
    <col min="257" max="257" width="3.6640625" style="285" customWidth="1"/>
    <col min="258" max="258" width="3.109375" style="285" customWidth="1"/>
    <col min="259" max="259" width="9.6640625" style="285" customWidth="1"/>
    <col min="260" max="261" width="6.109375" style="285" customWidth="1"/>
    <col min="262" max="262" width="10" style="285" customWidth="1"/>
    <col min="263" max="263" width="9" style="285" customWidth="1"/>
    <col min="264" max="266" width="3.109375" style="285" customWidth="1"/>
    <col min="267" max="267" width="3" style="285" customWidth="1"/>
    <col min="268" max="268" width="29.88671875" style="285" customWidth="1"/>
    <col min="269" max="269" width="10" style="285" customWidth="1"/>
    <col min="270" max="271" width="9.109375" style="285" customWidth="1"/>
    <col min="272" max="272" width="9.33203125" style="285" customWidth="1"/>
    <col min="273" max="275" width="9.109375" style="285" customWidth="1"/>
    <col min="276" max="276" width="25.88671875" style="285" customWidth="1"/>
    <col min="277" max="512" width="9.109375" style="285"/>
    <col min="513" max="513" width="3.6640625" style="285" customWidth="1"/>
    <col min="514" max="514" width="3.109375" style="285" customWidth="1"/>
    <col min="515" max="515" width="9.6640625" style="285" customWidth="1"/>
    <col min="516" max="517" width="6.109375" style="285" customWidth="1"/>
    <col min="518" max="518" width="10" style="285" customWidth="1"/>
    <col min="519" max="519" width="9" style="285" customWidth="1"/>
    <col min="520" max="522" width="3.109375" style="285" customWidth="1"/>
    <col min="523" max="523" width="3" style="285" customWidth="1"/>
    <col min="524" max="524" width="29.88671875" style="285" customWidth="1"/>
    <col min="525" max="525" width="10" style="285" customWidth="1"/>
    <col min="526" max="527" width="9.109375" style="285" customWidth="1"/>
    <col min="528" max="528" width="9.33203125" style="285" customWidth="1"/>
    <col min="529" max="531" width="9.109375" style="285" customWidth="1"/>
    <col min="532" max="532" width="25.88671875" style="285" customWidth="1"/>
    <col min="533" max="768" width="9.109375" style="285"/>
    <col min="769" max="769" width="3.6640625" style="285" customWidth="1"/>
    <col min="770" max="770" width="3.109375" style="285" customWidth="1"/>
    <col min="771" max="771" width="9.6640625" style="285" customWidth="1"/>
    <col min="772" max="773" width="6.109375" style="285" customWidth="1"/>
    <col min="774" max="774" width="10" style="285" customWidth="1"/>
    <col min="775" max="775" width="9" style="285" customWidth="1"/>
    <col min="776" max="778" width="3.109375" style="285" customWidth="1"/>
    <col min="779" max="779" width="3" style="285" customWidth="1"/>
    <col min="780" max="780" width="29.88671875" style="285" customWidth="1"/>
    <col min="781" max="781" width="10" style="285" customWidth="1"/>
    <col min="782" max="783" width="9.109375" style="285" customWidth="1"/>
    <col min="784" max="784" width="9.33203125" style="285" customWidth="1"/>
    <col min="785" max="787" width="9.109375" style="285" customWidth="1"/>
    <col min="788" max="788" width="25.88671875" style="285" customWidth="1"/>
    <col min="789" max="1024" width="9.109375" style="285"/>
    <col min="1025" max="1025" width="3.6640625" style="285" customWidth="1"/>
    <col min="1026" max="1026" width="3.109375" style="285" customWidth="1"/>
    <col min="1027" max="1027" width="9.6640625" style="285" customWidth="1"/>
    <col min="1028" max="1029" width="6.109375" style="285" customWidth="1"/>
    <col min="1030" max="1030" width="10" style="285" customWidth="1"/>
    <col min="1031" max="1031" width="9" style="285" customWidth="1"/>
    <col min="1032" max="1034" width="3.109375" style="285" customWidth="1"/>
    <col min="1035" max="1035" width="3" style="285" customWidth="1"/>
    <col min="1036" max="1036" width="29.88671875" style="285" customWidth="1"/>
    <col min="1037" max="1037" width="10" style="285" customWidth="1"/>
    <col min="1038" max="1039" width="9.109375" style="285" customWidth="1"/>
    <col min="1040" max="1040" width="9.33203125" style="285" customWidth="1"/>
    <col min="1041" max="1043" width="9.109375" style="285" customWidth="1"/>
    <col min="1044" max="1044" width="25.88671875" style="285" customWidth="1"/>
    <col min="1045" max="1280" width="9.109375" style="285"/>
    <col min="1281" max="1281" width="3.6640625" style="285" customWidth="1"/>
    <col min="1282" max="1282" width="3.109375" style="285" customWidth="1"/>
    <col min="1283" max="1283" width="9.6640625" style="285" customWidth="1"/>
    <col min="1284" max="1285" width="6.109375" style="285" customWidth="1"/>
    <col min="1286" max="1286" width="10" style="285" customWidth="1"/>
    <col min="1287" max="1287" width="9" style="285" customWidth="1"/>
    <col min="1288" max="1290" width="3.109375" style="285" customWidth="1"/>
    <col min="1291" max="1291" width="3" style="285" customWidth="1"/>
    <col min="1292" max="1292" width="29.88671875" style="285" customWidth="1"/>
    <col min="1293" max="1293" width="10" style="285" customWidth="1"/>
    <col min="1294" max="1295" width="9.109375" style="285" customWidth="1"/>
    <col min="1296" max="1296" width="9.33203125" style="285" customWidth="1"/>
    <col min="1297" max="1299" width="9.109375" style="285" customWidth="1"/>
    <col min="1300" max="1300" width="25.88671875" style="285" customWidth="1"/>
    <col min="1301" max="1536" width="9.109375" style="285"/>
    <col min="1537" max="1537" width="3.6640625" style="285" customWidth="1"/>
    <col min="1538" max="1538" width="3.109375" style="285" customWidth="1"/>
    <col min="1539" max="1539" width="9.6640625" style="285" customWidth="1"/>
    <col min="1540" max="1541" width="6.109375" style="285" customWidth="1"/>
    <col min="1542" max="1542" width="10" style="285" customWidth="1"/>
    <col min="1543" max="1543" width="9" style="285" customWidth="1"/>
    <col min="1544" max="1546" width="3.109375" style="285" customWidth="1"/>
    <col min="1547" max="1547" width="3" style="285" customWidth="1"/>
    <col min="1548" max="1548" width="29.88671875" style="285" customWidth="1"/>
    <col min="1549" max="1549" width="10" style="285" customWidth="1"/>
    <col min="1550" max="1551" width="9.109375" style="285" customWidth="1"/>
    <col min="1552" max="1552" width="9.33203125" style="285" customWidth="1"/>
    <col min="1553" max="1555" width="9.109375" style="285" customWidth="1"/>
    <col min="1556" max="1556" width="25.88671875" style="285" customWidth="1"/>
    <col min="1557" max="1792" width="9.109375" style="285"/>
    <col min="1793" max="1793" width="3.6640625" style="285" customWidth="1"/>
    <col min="1794" max="1794" width="3.109375" style="285" customWidth="1"/>
    <col min="1795" max="1795" width="9.6640625" style="285" customWidth="1"/>
    <col min="1796" max="1797" width="6.109375" style="285" customWidth="1"/>
    <col min="1798" max="1798" width="10" style="285" customWidth="1"/>
    <col min="1799" max="1799" width="9" style="285" customWidth="1"/>
    <col min="1800" max="1802" width="3.109375" style="285" customWidth="1"/>
    <col min="1803" max="1803" width="3" style="285" customWidth="1"/>
    <col min="1804" max="1804" width="29.88671875" style="285" customWidth="1"/>
    <col min="1805" max="1805" width="10" style="285" customWidth="1"/>
    <col min="1806" max="1807" width="9.109375" style="285" customWidth="1"/>
    <col min="1808" max="1808" width="9.33203125" style="285" customWidth="1"/>
    <col min="1809" max="1811" width="9.109375" style="285" customWidth="1"/>
    <col min="1812" max="1812" width="25.88671875" style="285" customWidth="1"/>
    <col min="1813" max="2048" width="9.109375" style="285"/>
    <col min="2049" max="2049" width="3.6640625" style="285" customWidth="1"/>
    <col min="2050" max="2050" width="3.109375" style="285" customWidth="1"/>
    <col min="2051" max="2051" width="9.6640625" style="285" customWidth="1"/>
    <col min="2052" max="2053" width="6.109375" style="285" customWidth="1"/>
    <col min="2054" max="2054" width="10" style="285" customWidth="1"/>
    <col min="2055" max="2055" width="9" style="285" customWidth="1"/>
    <col min="2056" max="2058" width="3.109375" style="285" customWidth="1"/>
    <col min="2059" max="2059" width="3" style="285" customWidth="1"/>
    <col min="2060" max="2060" width="29.88671875" style="285" customWidth="1"/>
    <col min="2061" max="2061" width="10" style="285" customWidth="1"/>
    <col min="2062" max="2063" width="9.109375" style="285" customWidth="1"/>
    <col min="2064" max="2064" width="9.33203125" style="285" customWidth="1"/>
    <col min="2065" max="2067" width="9.109375" style="285" customWidth="1"/>
    <col min="2068" max="2068" width="25.88671875" style="285" customWidth="1"/>
    <col min="2069" max="2304" width="9.109375" style="285"/>
    <col min="2305" max="2305" width="3.6640625" style="285" customWidth="1"/>
    <col min="2306" max="2306" width="3.109375" style="285" customWidth="1"/>
    <col min="2307" max="2307" width="9.6640625" style="285" customWidth="1"/>
    <col min="2308" max="2309" width="6.109375" style="285" customWidth="1"/>
    <col min="2310" max="2310" width="10" style="285" customWidth="1"/>
    <col min="2311" max="2311" width="9" style="285" customWidth="1"/>
    <col min="2312" max="2314" width="3.109375" style="285" customWidth="1"/>
    <col min="2315" max="2315" width="3" style="285" customWidth="1"/>
    <col min="2316" max="2316" width="29.88671875" style="285" customWidth="1"/>
    <col min="2317" max="2317" width="10" style="285" customWidth="1"/>
    <col min="2318" max="2319" width="9.109375" style="285" customWidth="1"/>
    <col min="2320" max="2320" width="9.33203125" style="285" customWidth="1"/>
    <col min="2321" max="2323" width="9.109375" style="285" customWidth="1"/>
    <col min="2324" max="2324" width="25.88671875" style="285" customWidth="1"/>
    <col min="2325" max="2560" width="9.109375" style="285"/>
    <col min="2561" max="2561" width="3.6640625" style="285" customWidth="1"/>
    <col min="2562" max="2562" width="3.109375" style="285" customWidth="1"/>
    <col min="2563" max="2563" width="9.6640625" style="285" customWidth="1"/>
    <col min="2564" max="2565" width="6.109375" style="285" customWidth="1"/>
    <col min="2566" max="2566" width="10" style="285" customWidth="1"/>
    <col min="2567" max="2567" width="9" style="285" customWidth="1"/>
    <col min="2568" max="2570" width="3.109375" style="285" customWidth="1"/>
    <col min="2571" max="2571" width="3" style="285" customWidth="1"/>
    <col min="2572" max="2572" width="29.88671875" style="285" customWidth="1"/>
    <col min="2573" max="2573" width="10" style="285" customWidth="1"/>
    <col min="2574" max="2575" width="9.109375" style="285" customWidth="1"/>
    <col min="2576" max="2576" width="9.33203125" style="285" customWidth="1"/>
    <col min="2577" max="2579" width="9.109375" style="285" customWidth="1"/>
    <col min="2580" max="2580" width="25.88671875" style="285" customWidth="1"/>
    <col min="2581" max="2816" width="9.109375" style="285"/>
    <col min="2817" max="2817" width="3.6640625" style="285" customWidth="1"/>
    <col min="2818" max="2818" width="3.109375" style="285" customWidth="1"/>
    <col min="2819" max="2819" width="9.6640625" style="285" customWidth="1"/>
    <col min="2820" max="2821" width="6.109375" style="285" customWidth="1"/>
    <col min="2822" max="2822" width="10" style="285" customWidth="1"/>
    <col min="2823" max="2823" width="9" style="285" customWidth="1"/>
    <col min="2824" max="2826" width="3.109375" style="285" customWidth="1"/>
    <col min="2827" max="2827" width="3" style="285" customWidth="1"/>
    <col min="2828" max="2828" width="29.88671875" style="285" customWidth="1"/>
    <col min="2829" max="2829" width="10" style="285" customWidth="1"/>
    <col min="2830" max="2831" width="9.109375" style="285" customWidth="1"/>
    <col min="2832" max="2832" width="9.33203125" style="285" customWidth="1"/>
    <col min="2833" max="2835" width="9.109375" style="285" customWidth="1"/>
    <col min="2836" max="2836" width="25.88671875" style="285" customWidth="1"/>
    <col min="2837" max="3072" width="9.109375" style="285"/>
    <col min="3073" max="3073" width="3.6640625" style="285" customWidth="1"/>
    <col min="3074" max="3074" width="3.109375" style="285" customWidth="1"/>
    <col min="3075" max="3075" width="9.6640625" style="285" customWidth="1"/>
    <col min="3076" max="3077" width="6.109375" style="285" customWidth="1"/>
    <col min="3078" max="3078" width="10" style="285" customWidth="1"/>
    <col min="3079" max="3079" width="9" style="285" customWidth="1"/>
    <col min="3080" max="3082" width="3.109375" style="285" customWidth="1"/>
    <col min="3083" max="3083" width="3" style="285" customWidth="1"/>
    <col min="3084" max="3084" width="29.88671875" style="285" customWidth="1"/>
    <col min="3085" max="3085" width="10" style="285" customWidth="1"/>
    <col min="3086" max="3087" width="9.109375" style="285" customWidth="1"/>
    <col min="3088" max="3088" width="9.33203125" style="285" customWidth="1"/>
    <col min="3089" max="3091" width="9.109375" style="285" customWidth="1"/>
    <col min="3092" max="3092" width="25.88671875" style="285" customWidth="1"/>
    <col min="3093" max="3328" width="9.109375" style="285"/>
    <col min="3329" max="3329" width="3.6640625" style="285" customWidth="1"/>
    <col min="3330" max="3330" width="3.109375" style="285" customWidth="1"/>
    <col min="3331" max="3331" width="9.6640625" style="285" customWidth="1"/>
    <col min="3332" max="3333" width="6.109375" style="285" customWidth="1"/>
    <col min="3334" max="3334" width="10" style="285" customWidth="1"/>
    <col min="3335" max="3335" width="9" style="285" customWidth="1"/>
    <col min="3336" max="3338" width="3.109375" style="285" customWidth="1"/>
    <col min="3339" max="3339" width="3" style="285" customWidth="1"/>
    <col min="3340" max="3340" width="29.88671875" style="285" customWidth="1"/>
    <col min="3341" max="3341" width="10" style="285" customWidth="1"/>
    <col min="3342" max="3343" width="9.109375" style="285" customWidth="1"/>
    <col min="3344" max="3344" width="9.33203125" style="285" customWidth="1"/>
    <col min="3345" max="3347" width="9.109375" style="285" customWidth="1"/>
    <col min="3348" max="3348" width="25.88671875" style="285" customWidth="1"/>
    <col min="3349" max="3584" width="9.109375" style="285"/>
    <col min="3585" max="3585" width="3.6640625" style="285" customWidth="1"/>
    <col min="3586" max="3586" width="3.109375" style="285" customWidth="1"/>
    <col min="3587" max="3587" width="9.6640625" style="285" customWidth="1"/>
    <col min="3588" max="3589" width="6.109375" style="285" customWidth="1"/>
    <col min="3590" max="3590" width="10" style="285" customWidth="1"/>
    <col min="3591" max="3591" width="9" style="285" customWidth="1"/>
    <col min="3592" max="3594" width="3.109375" style="285" customWidth="1"/>
    <col min="3595" max="3595" width="3" style="285" customWidth="1"/>
    <col min="3596" max="3596" width="29.88671875" style="285" customWidth="1"/>
    <col min="3597" max="3597" width="10" style="285" customWidth="1"/>
    <col min="3598" max="3599" width="9.109375" style="285" customWidth="1"/>
    <col min="3600" max="3600" width="9.33203125" style="285" customWidth="1"/>
    <col min="3601" max="3603" width="9.109375" style="285" customWidth="1"/>
    <col min="3604" max="3604" width="25.88671875" style="285" customWidth="1"/>
    <col min="3605" max="3840" width="9.109375" style="285"/>
    <col min="3841" max="3841" width="3.6640625" style="285" customWidth="1"/>
    <col min="3842" max="3842" width="3.109375" style="285" customWidth="1"/>
    <col min="3843" max="3843" width="9.6640625" style="285" customWidth="1"/>
    <col min="3844" max="3845" width="6.109375" style="285" customWidth="1"/>
    <col min="3846" max="3846" width="10" style="285" customWidth="1"/>
    <col min="3847" max="3847" width="9" style="285" customWidth="1"/>
    <col min="3848" max="3850" width="3.109375" style="285" customWidth="1"/>
    <col min="3851" max="3851" width="3" style="285" customWidth="1"/>
    <col min="3852" max="3852" width="29.88671875" style="285" customWidth="1"/>
    <col min="3853" max="3853" width="10" style="285" customWidth="1"/>
    <col min="3854" max="3855" width="9.109375" style="285" customWidth="1"/>
    <col min="3856" max="3856" width="9.33203125" style="285" customWidth="1"/>
    <col min="3857" max="3859" width="9.109375" style="285" customWidth="1"/>
    <col min="3860" max="3860" width="25.88671875" style="285" customWidth="1"/>
    <col min="3861" max="4096" width="9.109375" style="285"/>
    <col min="4097" max="4097" width="3.6640625" style="285" customWidth="1"/>
    <col min="4098" max="4098" width="3.109375" style="285" customWidth="1"/>
    <col min="4099" max="4099" width="9.6640625" style="285" customWidth="1"/>
    <col min="4100" max="4101" width="6.109375" style="285" customWidth="1"/>
    <col min="4102" max="4102" width="10" style="285" customWidth="1"/>
    <col min="4103" max="4103" width="9" style="285" customWidth="1"/>
    <col min="4104" max="4106" width="3.109375" style="285" customWidth="1"/>
    <col min="4107" max="4107" width="3" style="285" customWidth="1"/>
    <col min="4108" max="4108" width="29.88671875" style="285" customWidth="1"/>
    <col min="4109" max="4109" width="10" style="285" customWidth="1"/>
    <col min="4110" max="4111" width="9.109375" style="285" customWidth="1"/>
    <col min="4112" max="4112" width="9.33203125" style="285" customWidth="1"/>
    <col min="4113" max="4115" width="9.109375" style="285" customWidth="1"/>
    <col min="4116" max="4116" width="25.88671875" style="285" customWidth="1"/>
    <col min="4117" max="4352" width="9.109375" style="285"/>
    <col min="4353" max="4353" width="3.6640625" style="285" customWidth="1"/>
    <col min="4354" max="4354" width="3.109375" style="285" customWidth="1"/>
    <col min="4355" max="4355" width="9.6640625" style="285" customWidth="1"/>
    <col min="4356" max="4357" width="6.109375" style="285" customWidth="1"/>
    <col min="4358" max="4358" width="10" style="285" customWidth="1"/>
    <col min="4359" max="4359" width="9" style="285" customWidth="1"/>
    <col min="4360" max="4362" width="3.109375" style="285" customWidth="1"/>
    <col min="4363" max="4363" width="3" style="285" customWidth="1"/>
    <col min="4364" max="4364" width="29.88671875" style="285" customWidth="1"/>
    <col min="4365" max="4365" width="10" style="285" customWidth="1"/>
    <col min="4366" max="4367" width="9.109375" style="285" customWidth="1"/>
    <col min="4368" max="4368" width="9.33203125" style="285" customWidth="1"/>
    <col min="4369" max="4371" width="9.109375" style="285" customWidth="1"/>
    <col min="4372" max="4372" width="25.88671875" style="285" customWidth="1"/>
    <col min="4373" max="4608" width="9.109375" style="285"/>
    <col min="4609" max="4609" width="3.6640625" style="285" customWidth="1"/>
    <col min="4610" max="4610" width="3.109375" style="285" customWidth="1"/>
    <col min="4611" max="4611" width="9.6640625" style="285" customWidth="1"/>
    <col min="4612" max="4613" width="6.109375" style="285" customWidth="1"/>
    <col min="4614" max="4614" width="10" style="285" customWidth="1"/>
    <col min="4615" max="4615" width="9" style="285" customWidth="1"/>
    <col min="4616" max="4618" width="3.109375" style="285" customWidth="1"/>
    <col min="4619" max="4619" width="3" style="285" customWidth="1"/>
    <col min="4620" max="4620" width="29.88671875" style="285" customWidth="1"/>
    <col min="4621" max="4621" width="10" style="285" customWidth="1"/>
    <col min="4622" max="4623" width="9.109375" style="285" customWidth="1"/>
    <col min="4624" max="4624" width="9.33203125" style="285" customWidth="1"/>
    <col min="4625" max="4627" width="9.109375" style="285" customWidth="1"/>
    <col min="4628" max="4628" width="25.88671875" style="285" customWidth="1"/>
    <col min="4629" max="4864" width="9.109375" style="285"/>
    <col min="4865" max="4865" width="3.6640625" style="285" customWidth="1"/>
    <col min="4866" max="4866" width="3.109375" style="285" customWidth="1"/>
    <col min="4867" max="4867" width="9.6640625" style="285" customWidth="1"/>
    <col min="4868" max="4869" width="6.109375" style="285" customWidth="1"/>
    <col min="4870" max="4870" width="10" style="285" customWidth="1"/>
    <col min="4871" max="4871" width="9" style="285" customWidth="1"/>
    <col min="4872" max="4874" width="3.109375" style="285" customWidth="1"/>
    <col min="4875" max="4875" width="3" style="285" customWidth="1"/>
    <col min="4876" max="4876" width="29.88671875" style="285" customWidth="1"/>
    <col min="4877" max="4877" width="10" style="285" customWidth="1"/>
    <col min="4878" max="4879" width="9.109375" style="285" customWidth="1"/>
    <col min="4880" max="4880" width="9.33203125" style="285" customWidth="1"/>
    <col min="4881" max="4883" width="9.109375" style="285" customWidth="1"/>
    <col min="4884" max="4884" width="25.88671875" style="285" customWidth="1"/>
    <col min="4885" max="5120" width="9.109375" style="285"/>
    <col min="5121" max="5121" width="3.6640625" style="285" customWidth="1"/>
    <col min="5122" max="5122" width="3.109375" style="285" customWidth="1"/>
    <col min="5123" max="5123" width="9.6640625" style="285" customWidth="1"/>
    <col min="5124" max="5125" width="6.109375" style="285" customWidth="1"/>
    <col min="5126" max="5126" width="10" style="285" customWidth="1"/>
    <col min="5127" max="5127" width="9" style="285" customWidth="1"/>
    <col min="5128" max="5130" width="3.109375" style="285" customWidth="1"/>
    <col min="5131" max="5131" width="3" style="285" customWidth="1"/>
    <col min="5132" max="5132" width="29.88671875" style="285" customWidth="1"/>
    <col min="5133" max="5133" width="10" style="285" customWidth="1"/>
    <col min="5134" max="5135" width="9.109375" style="285" customWidth="1"/>
    <col min="5136" max="5136" width="9.33203125" style="285" customWidth="1"/>
    <col min="5137" max="5139" width="9.109375" style="285" customWidth="1"/>
    <col min="5140" max="5140" width="25.88671875" style="285" customWidth="1"/>
    <col min="5141" max="5376" width="9.109375" style="285"/>
    <col min="5377" max="5377" width="3.6640625" style="285" customWidth="1"/>
    <col min="5378" max="5378" width="3.109375" style="285" customWidth="1"/>
    <col min="5379" max="5379" width="9.6640625" style="285" customWidth="1"/>
    <col min="5380" max="5381" width="6.109375" style="285" customWidth="1"/>
    <col min="5382" max="5382" width="10" style="285" customWidth="1"/>
    <col min="5383" max="5383" width="9" style="285" customWidth="1"/>
    <col min="5384" max="5386" width="3.109375" style="285" customWidth="1"/>
    <col min="5387" max="5387" width="3" style="285" customWidth="1"/>
    <col min="5388" max="5388" width="29.88671875" style="285" customWidth="1"/>
    <col min="5389" max="5389" width="10" style="285" customWidth="1"/>
    <col min="5390" max="5391" width="9.109375" style="285" customWidth="1"/>
    <col min="5392" max="5392" width="9.33203125" style="285" customWidth="1"/>
    <col min="5393" max="5395" width="9.109375" style="285" customWidth="1"/>
    <col min="5396" max="5396" width="25.88671875" style="285" customWidth="1"/>
    <col min="5397" max="5632" width="9.109375" style="285"/>
    <col min="5633" max="5633" width="3.6640625" style="285" customWidth="1"/>
    <col min="5634" max="5634" width="3.109375" style="285" customWidth="1"/>
    <col min="5635" max="5635" width="9.6640625" style="285" customWidth="1"/>
    <col min="5636" max="5637" width="6.109375" style="285" customWidth="1"/>
    <col min="5638" max="5638" width="10" style="285" customWidth="1"/>
    <col min="5639" max="5639" width="9" style="285" customWidth="1"/>
    <col min="5640" max="5642" width="3.109375" style="285" customWidth="1"/>
    <col min="5643" max="5643" width="3" style="285" customWidth="1"/>
    <col min="5644" max="5644" width="29.88671875" style="285" customWidth="1"/>
    <col min="5645" max="5645" width="10" style="285" customWidth="1"/>
    <col min="5646" max="5647" width="9.109375" style="285" customWidth="1"/>
    <col min="5648" max="5648" width="9.33203125" style="285" customWidth="1"/>
    <col min="5649" max="5651" width="9.109375" style="285" customWidth="1"/>
    <col min="5652" max="5652" width="25.88671875" style="285" customWidth="1"/>
    <col min="5653" max="5888" width="9.109375" style="285"/>
    <col min="5889" max="5889" width="3.6640625" style="285" customWidth="1"/>
    <col min="5890" max="5890" width="3.109375" style="285" customWidth="1"/>
    <col min="5891" max="5891" width="9.6640625" style="285" customWidth="1"/>
    <col min="5892" max="5893" width="6.109375" style="285" customWidth="1"/>
    <col min="5894" max="5894" width="10" style="285" customWidth="1"/>
    <col min="5895" max="5895" width="9" style="285" customWidth="1"/>
    <col min="5896" max="5898" width="3.109375" style="285" customWidth="1"/>
    <col min="5899" max="5899" width="3" style="285" customWidth="1"/>
    <col min="5900" max="5900" width="29.88671875" style="285" customWidth="1"/>
    <col min="5901" max="5901" width="10" style="285" customWidth="1"/>
    <col min="5902" max="5903" width="9.109375" style="285" customWidth="1"/>
    <col min="5904" max="5904" width="9.33203125" style="285" customWidth="1"/>
    <col min="5905" max="5907" width="9.109375" style="285" customWidth="1"/>
    <col min="5908" max="5908" width="25.88671875" style="285" customWidth="1"/>
    <col min="5909" max="6144" width="9.109375" style="285"/>
    <col min="6145" max="6145" width="3.6640625" style="285" customWidth="1"/>
    <col min="6146" max="6146" width="3.109375" style="285" customWidth="1"/>
    <col min="6147" max="6147" width="9.6640625" style="285" customWidth="1"/>
    <col min="6148" max="6149" width="6.109375" style="285" customWidth="1"/>
    <col min="6150" max="6150" width="10" style="285" customWidth="1"/>
    <col min="6151" max="6151" width="9" style="285" customWidth="1"/>
    <col min="6152" max="6154" width="3.109375" style="285" customWidth="1"/>
    <col min="6155" max="6155" width="3" style="285" customWidth="1"/>
    <col min="6156" max="6156" width="29.88671875" style="285" customWidth="1"/>
    <col min="6157" max="6157" width="10" style="285" customWidth="1"/>
    <col min="6158" max="6159" width="9.109375" style="285" customWidth="1"/>
    <col min="6160" max="6160" width="9.33203125" style="285" customWidth="1"/>
    <col min="6161" max="6163" width="9.109375" style="285" customWidth="1"/>
    <col min="6164" max="6164" width="25.88671875" style="285" customWidth="1"/>
    <col min="6165" max="6400" width="9.109375" style="285"/>
    <col min="6401" max="6401" width="3.6640625" style="285" customWidth="1"/>
    <col min="6402" max="6402" width="3.109375" style="285" customWidth="1"/>
    <col min="6403" max="6403" width="9.6640625" style="285" customWidth="1"/>
    <col min="6404" max="6405" width="6.109375" style="285" customWidth="1"/>
    <col min="6406" max="6406" width="10" style="285" customWidth="1"/>
    <col min="6407" max="6407" width="9" style="285" customWidth="1"/>
    <col min="6408" max="6410" width="3.109375" style="285" customWidth="1"/>
    <col min="6411" max="6411" width="3" style="285" customWidth="1"/>
    <col min="6412" max="6412" width="29.88671875" style="285" customWidth="1"/>
    <col min="6413" max="6413" width="10" style="285" customWidth="1"/>
    <col min="6414" max="6415" width="9.109375" style="285" customWidth="1"/>
    <col min="6416" max="6416" width="9.33203125" style="285" customWidth="1"/>
    <col min="6417" max="6419" width="9.109375" style="285" customWidth="1"/>
    <col min="6420" max="6420" width="25.88671875" style="285" customWidth="1"/>
    <col min="6421" max="6656" width="9.109375" style="285"/>
    <col min="6657" max="6657" width="3.6640625" style="285" customWidth="1"/>
    <col min="6658" max="6658" width="3.109375" style="285" customWidth="1"/>
    <col min="6659" max="6659" width="9.6640625" style="285" customWidth="1"/>
    <col min="6660" max="6661" width="6.109375" style="285" customWidth="1"/>
    <col min="6662" max="6662" width="10" style="285" customWidth="1"/>
    <col min="6663" max="6663" width="9" style="285" customWidth="1"/>
    <col min="6664" max="6666" width="3.109375" style="285" customWidth="1"/>
    <col min="6667" max="6667" width="3" style="285" customWidth="1"/>
    <col min="6668" max="6668" width="29.88671875" style="285" customWidth="1"/>
    <col min="6669" max="6669" width="10" style="285" customWidth="1"/>
    <col min="6670" max="6671" width="9.109375" style="285" customWidth="1"/>
    <col min="6672" max="6672" width="9.33203125" style="285" customWidth="1"/>
    <col min="6673" max="6675" width="9.109375" style="285" customWidth="1"/>
    <col min="6676" max="6676" width="25.88671875" style="285" customWidth="1"/>
    <col min="6677" max="6912" width="9.109375" style="285"/>
    <col min="6913" max="6913" width="3.6640625" style="285" customWidth="1"/>
    <col min="6914" max="6914" width="3.109375" style="285" customWidth="1"/>
    <col min="6915" max="6915" width="9.6640625" style="285" customWidth="1"/>
    <col min="6916" max="6917" width="6.109375" style="285" customWidth="1"/>
    <col min="6918" max="6918" width="10" style="285" customWidth="1"/>
    <col min="6919" max="6919" width="9" style="285" customWidth="1"/>
    <col min="6920" max="6922" width="3.109375" style="285" customWidth="1"/>
    <col min="6923" max="6923" width="3" style="285" customWidth="1"/>
    <col min="6924" max="6924" width="29.88671875" style="285" customWidth="1"/>
    <col min="6925" max="6925" width="10" style="285" customWidth="1"/>
    <col min="6926" max="6927" width="9.109375" style="285" customWidth="1"/>
    <col min="6928" max="6928" width="9.33203125" style="285" customWidth="1"/>
    <col min="6929" max="6931" width="9.109375" style="285" customWidth="1"/>
    <col min="6932" max="6932" width="25.88671875" style="285" customWidth="1"/>
    <col min="6933" max="7168" width="9.109375" style="285"/>
    <col min="7169" max="7169" width="3.6640625" style="285" customWidth="1"/>
    <col min="7170" max="7170" width="3.109375" style="285" customWidth="1"/>
    <col min="7171" max="7171" width="9.6640625" style="285" customWidth="1"/>
    <col min="7172" max="7173" width="6.109375" style="285" customWidth="1"/>
    <col min="7174" max="7174" width="10" style="285" customWidth="1"/>
    <col min="7175" max="7175" width="9" style="285" customWidth="1"/>
    <col min="7176" max="7178" width="3.109375" style="285" customWidth="1"/>
    <col min="7179" max="7179" width="3" style="285" customWidth="1"/>
    <col min="7180" max="7180" width="29.88671875" style="285" customWidth="1"/>
    <col min="7181" max="7181" width="10" style="285" customWidth="1"/>
    <col min="7182" max="7183" width="9.109375" style="285" customWidth="1"/>
    <col min="7184" max="7184" width="9.33203125" style="285" customWidth="1"/>
    <col min="7185" max="7187" width="9.109375" style="285" customWidth="1"/>
    <col min="7188" max="7188" width="25.88671875" style="285" customWidth="1"/>
    <col min="7189" max="7424" width="9.109375" style="285"/>
    <col min="7425" max="7425" width="3.6640625" style="285" customWidth="1"/>
    <col min="7426" max="7426" width="3.109375" style="285" customWidth="1"/>
    <col min="7427" max="7427" width="9.6640625" style="285" customWidth="1"/>
    <col min="7428" max="7429" width="6.109375" style="285" customWidth="1"/>
    <col min="7430" max="7430" width="10" style="285" customWidth="1"/>
    <col min="7431" max="7431" width="9" style="285" customWidth="1"/>
    <col min="7432" max="7434" width="3.109375" style="285" customWidth="1"/>
    <col min="7435" max="7435" width="3" style="285" customWidth="1"/>
    <col min="7436" max="7436" width="29.88671875" style="285" customWidth="1"/>
    <col min="7437" max="7437" width="10" style="285" customWidth="1"/>
    <col min="7438" max="7439" width="9.109375" style="285" customWidth="1"/>
    <col min="7440" max="7440" width="9.33203125" style="285" customWidth="1"/>
    <col min="7441" max="7443" width="9.109375" style="285" customWidth="1"/>
    <col min="7444" max="7444" width="25.88671875" style="285" customWidth="1"/>
    <col min="7445" max="7680" width="9.109375" style="285"/>
    <col min="7681" max="7681" width="3.6640625" style="285" customWidth="1"/>
    <col min="7682" max="7682" width="3.109375" style="285" customWidth="1"/>
    <col min="7683" max="7683" width="9.6640625" style="285" customWidth="1"/>
    <col min="7684" max="7685" width="6.109375" style="285" customWidth="1"/>
    <col min="7686" max="7686" width="10" style="285" customWidth="1"/>
    <col min="7687" max="7687" width="9" style="285" customWidth="1"/>
    <col min="7688" max="7690" width="3.109375" style="285" customWidth="1"/>
    <col min="7691" max="7691" width="3" style="285" customWidth="1"/>
    <col min="7692" max="7692" width="29.88671875" style="285" customWidth="1"/>
    <col min="7693" max="7693" width="10" style="285" customWidth="1"/>
    <col min="7694" max="7695" width="9.109375" style="285" customWidth="1"/>
    <col min="7696" max="7696" width="9.33203125" style="285" customWidth="1"/>
    <col min="7697" max="7699" width="9.109375" style="285" customWidth="1"/>
    <col min="7700" max="7700" width="25.88671875" style="285" customWidth="1"/>
    <col min="7701" max="7936" width="9.109375" style="285"/>
    <col min="7937" max="7937" width="3.6640625" style="285" customWidth="1"/>
    <col min="7938" max="7938" width="3.109375" style="285" customWidth="1"/>
    <col min="7939" max="7939" width="9.6640625" style="285" customWidth="1"/>
    <col min="7940" max="7941" width="6.109375" style="285" customWidth="1"/>
    <col min="7942" max="7942" width="10" style="285" customWidth="1"/>
    <col min="7943" max="7943" width="9" style="285" customWidth="1"/>
    <col min="7944" max="7946" width="3.109375" style="285" customWidth="1"/>
    <col min="7947" max="7947" width="3" style="285" customWidth="1"/>
    <col min="7948" max="7948" width="29.88671875" style="285" customWidth="1"/>
    <col min="7949" max="7949" width="10" style="285" customWidth="1"/>
    <col min="7950" max="7951" width="9.109375" style="285" customWidth="1"/>
    <col min="7952" max="7952" width="9.33203125" style="285" customWidth="1"/>
    <col min="7953" max="7955" width="9.109375" style="285" customWidth="1"/>
    <col min="7956" max="7956" width="25.88671875" style="285" customWidth="1"/>
    <col min="7957" max="8192" width="9.109375" style="285"/>
    <col min="8193" max="8193" width="3.6640625" style="285" customWidth="1"/>
    <col min="8194" max="8194" width="3.109375" style="285" customWidth="1"/>
    <col min="8195" max="8195" width="9.6640625" style="285" customWidth="1"/>
    <col min="8196" max="8197" width="6.109375" style="285" customWidth="1"/>
    <col min="8198" max="8198" width="10" style="285" customWidth="1"/>
    <col min="8199" max="8199" width="9" style="285" customWidth="1"/>
    <col min="8200" max="8202" width="3.109375" style="285" customWidth="1"/>
    <col min="8203" max="8203" width="3" style="285" customWidth="1"/>
    <col min="8204" max="8204" width="29.88671875" style="285" customWidth="1"/>
    <col min="8205" max="8205" width="10" style="285" customWidth="1"/>
    <col min="8206" max="8207" width="9.109375" style="285" customWidth="1"/>
    <col min="8208" max="8208" width="9.33203125" style="285" customWidth="1"/>
    <col min="8209" max="8211" width="9.109375" style="285" customWidth="1"/>
    <col min="8212" max="8212" width="25.88671875" style="285" customWidth="1"/>
    <col min="8213" max="8448" width="9.109375" style="285"/>
    <col min="8449" max="8449" width="3.6640625" style="285" customWidth="1"/>
    <col min="8450" max="8450" width="3.109375" style="285" customWidth="1"/>
    <col min="8451" max="8451" width="9.6640625" style="285" customWidth="1"/>
    <col min="8452" max="8453" width="6.109375" style="285" customWidth="1"/>
    <col min="8454" max="8454" width="10" style="285" customWidth="1"/>
    <col min="8455" max="8455" width="9" style="285" customWidth="1"/>
    <col min="8456" max="8458" width="3.109375" style="285" customWidth="1"/>
    <col min="8459" max="8459" width="3" style="285" customWidth="1"/>
    <col min="8460" max="8460" width="29.88671875" style="285" customWidth="1"/>
    <col min="8461" max="8461" width="10" style="285" customWidth="1"/>
    <col min="8462" max="8463" width="9.109375" style="285" customWidth="1"/>
    <col min="8464" max="8464" width="9.33203125" style="285" customWidth="1"/>
    <col min="8465" max="8467" width="9.109375" style="285" customWidth="1"/>
    <col min="8468" max="8468" width="25.88671875" style="285" customWidth="1"/>
    <col min="8469" max="8704" width="9.109375" style="285"/>
    <col min="8705" max="8705" width="3.6640625" style="285" customWidth="1"/>
    <col min="8706" max="8706" width="3.109375" style="285" customWidth="1"/>
    <col min="8707" max="8707" width="9.6640625" style="285" customWidth="1"/>
    <col min="8708" max="8709" width="6.109375" style="285" customWidth="1"/>
    <col min="8710" max="8710" width="10" style="285" customWidth="1"/>
    <col min="8711" max="8711" width="9" style="285" customWidth="1"/>
    <col min="8712" max="8714" width="3.109375" style="285" customWidth="1"/>
    <col min="8715" max="8715" width="3" style="285" customWidth="1"/>
    <col min="8716" max="8716" width="29.88671875" style="285" customWidth="1"/>
    <col min="8717" max="8717" width="10" style="285" customWidth="1"/>
    <col min="8718" max="8719" width="9.109375" style="285" customWidth="1"/>
    <col min="8720" max="8720" width="9.33203125" style="285" customWidth="1"/>
    <col min="8721" max="8723" width="9.109375" style="285" customWidth="1"/>
    <col min="8724" max="8724" width="25.88671875" style="285" customWidth="1"/>
    <col min="8725" max="8960" width="9.109375" style="285"/>
    <col min="8961" max="8961" width="3.6640625" style="285" customWidth="1"/>
    <col min="8962" max="8962" width="3.109375" style="285" customWidth="1"/>
    <col min="8963" max="8963" width="9.6640625" style="285" customWidth="1"/>
    <col min="8964" max="8965" width="6.109375" style="285" customWidth="1"/>
    <col min="8966" max="8966" width="10" style="285" customWidth="1"/>
    <col min="8967" max="8967" width="9" style="285" customWidth="1"/>
    <col min="8968" max="8970" width="3.109375" style="285" customWidth="1"/>
    <col min="8971" max="8971" width="3" style="285" customWidth="1"/>
    <col min="8972" max="8972" width="29.88671875" style="285" customWidth="1"/>
    <col min="8973" max="8973" width="10" style="285" customWidth="1"/>
    <col min="8974" max="8975" width="9.109375" style="285" customWidth="1"/>
    <col min="8976" max="8976" width="9.33203125" style="285" customWidth="1"/>
    <col min="8977" max="8979" width="9.109375" style="285" customWidth="1"/>
    <col min="8980" max="8980" width="25.88671875" style="285" customWidth="1"/>
    <col min="8981" max="9216" width="9.109375" style="285"/>
    <col min="9217" max="9217" width="3.6640625" style="285" customWidth="1"/>
    <col min="9218" max="9218" width="3.109375" style="285" customWidth="1"/>
    <col min="9219" max="9219" width="9.6640625" style="285" customWidth="1"/>
    <col min="9220" max="9221" width="6.109375" style="285" customWidth="1"/>
    <col min="9222" max="9222" width="10" style="285" customWidth="1"/>
    <col min="9223" max="9223" width="9" style="285" customWidth="1"/>
    <col min="9224" max="9226" width="3.109375" style="285" customWidth="1"/>
    <col min="9227" max="9227" width="3" style="285" customWidth="1"/>
    <col min="9228" max="9228" width="29.88671875" style="285" customWidth="1"/>
    <col min="9229" max="9229" width="10" style="285" customWidth="1"/>
    <col min="9230" max="9231" width="9.109375" style="285" customWidth="1"/>
    <col min="9232" max="9232" width="9.33203125" style="285" customWidth="1"/>
    <col min="9233" max="9235" width="9.109375" style="285" customWidth="1"/>
    <col min="9236" max="9236" width="25.88671875" style="285" customWidth="1"/>
    <col min="9237" max="9472" width="9.109375" style="285"/>
    <col min="9473" max="9473" width="3.6640625" style="285" customWidth="1"/>
    <col min="9474" max="9474" width="3.109375" style="285" customWidth="1"/>
    <col min="9475" max="9475" width="9.6640625" style="285" customWidth="1"/>
    <col min="9476" max="9477" width="6.109375" style="285" customWidth="1"/>
    <col min="9478" max="9478" width="10" style="285" customWidth="1"/>
    <col min="9479" max="9479" width="9" style="285" customWidth="1"/>
    <col min="9480" max="9482" width="3.109375" style="285" customWidth="1"/>
    <col min="9483" max="9483" width="3" style="285" customWidth="1"/>
    <col min="9484" max="9484" width="29.88671875" style="285" customWidth="1"/>
    <col min="9485" max="9485" width="10" style="285" customWidth="1"/>
    <col min="9486" max="9487" width="9.109375" style="285" customWidth="1"/>
    <col min="9488" max="9488" width="9.33203125" style="285" customWidth="1"/>
    <col min="9489" max="9491" width="9.109375" style="285" customWidth="1"/>
    <col min="9492" max="9492" width="25.88671875" style="285" customWidth="1"/>
    <col min="9493" max="9728" width="9.109375" style="285"/>
    <col min="9729" max="9729" width="3.6640625" style="285" customWidth="1"/>
    <col min="9730" max="9730" width="3.109375" style="285" customWidth="1"/>
    <col min="9731" max="9731" width="9.6640625" style="285" customWidth="1"/>
    <col min="9732" max="9733" width="6.109375" style="285" customWidth="1"/>
    <col min="9734" max="9734" width="10" style="285" customWidth="1"/>
    <col min="9735" max="9735" width="9" style="285" customWidth="1"/>
    <col min="9736" max="9738" width="3.109375" style="285" customWidth="1"/>
    <col min="9739" max="9739" width="3" style="285" customWidth="1"/>
    <col min="9740" max="9740" width="29.88671875" style="285" customWidth="1"/>
    <col min="9741" max="9741" width="10" style="285" customWidth="1"/>
    <col min="9742" max="9743" width="9.109375" style="285" customWidth="1"/>
    <col min="9744" max="9744" width="9.33203125" style="285" customWidth="1"/>
    <col min="9745" max="9747" width="9.109375" style="285" customWidth="1"/>
    <col min="9748" max="9748" width="25.88671875" style="285" customWidth="1"/>
    <col min="9749" max="9984" width="9.109375" style="285"/>
    <col min="9985" max="9985" width="3.6640625" style="285" customWidth="1"/>
    <col min="9986" max="9986" width="3.109375" style="285" customWidth="1"/>
    <col min="9987" max="9987" width="9.6640625" style="285" customWidth="1"/>
    <col min="9988" max="9989" width="6.109375" style="285" customWidth="1"/>
    <col min="9990" max="9990" width="10" style="285" customWidth="1"/>
    <col min="9991" max="9991" width="9" style="285" customWidth="1"/>
    <col min="9992" max="9994" width="3.109375" style="285" customWidth="1"/>
    <col min="9995" max="9995" width="3" style="285" customWidth="1"/>
    <col min="9996" max="9996" width="29.88671875" style="285" customWidth="1"/>
    <col min="9997" max="9997" width="10" style="285" customWidth="1"/>
    <col min="9998" max="9999" width="9.109375" style="285" customWidth="1"/>
    <col min="10000" max="10000" width="9.33203125" style="285" customWidth="1"/>
    <col min="10001" max="10003" width="9.109375" style="285" customWidth="1"/>
    <col min="10004" max="10004" width="25.88671875" style="285" customWidth="1"/>
    <col min="10005" max="10240" width="9.109375" style="285"/>
    <col min="10241" max="10241" width="3.6640625" style="285" customWidth="1"/>
    <col min="10242" max="10242" width="3.109375" style="285" customWidth="1"/>
    <col min="10243" max="10243" width="9.6640625" style="285" customWidth="1"/>
    <col min="10244" max="10245" width="6.109375" style="285" customWidth="1"/>
    <col min="10246" max="10246" width="10" style="285" customWidth="1"/>
    <col min="10247" max="10247" width="9" style="285" customWidth="1"/>
    <col min="10248" max="10250" width="3.109375" style="285" customWidth="1"/>
    <col min="10251" max="10251" width="3" style="285" customWidth="1"/>
    <col min="10252" max="10252" width="29.88671875" style="285" customWidth="1"/>
    <col min="10253" max="10253" width="10" style="285" customWidth="1"/>
    <col min="10254" max="10255" width="9.109375" style="285" customWidth="1"/>
    <col min="10256" max="10256" width="9.33203125" style="285" customWidth="1"/>
    <col min="10257" max="10259" width="9.109375" style="285" customWidth="1"/>
    <col min="10260" max="10260" width="25.88671875" style="285" customWidth="1"/>
    <col min="10261" max="10496" width="9.109375" style="285"/>
    <col min="10497" max="10497" width="3.6640625" style="285" customWidth="1"/>
    <col min="10498" max="10498" width="3.109375" style="285" customWidth="1"/>
    <col min="10499" max="10499" width="9.6640625" style="285" customWidth="1"/>
    <col min="10500" max="10501" width="6.109375" style="285" customWidth="1"/>
    <col min="10502" max="10502" width="10" style="285" customWidth="1"/>
    <col min="10503" max="10503" width="9" style="285" customWidth="1"/>
    <col min="10504" max="10506" width="3.109375" style="285" customWidth="1"/>
    <col min="10507" max="10507" width="3" style="285" customWidth="1"/>
    <col min="10508" max="10508" width="29.88671875" style="285" customWidth="1"/>
    <col min="10509" max="10509" width="10" style="285" customWidth="1"/>
    <col min="10510" max="10511" width="9.109375" style="285" customWidth="1"/>
    <col min="10512" max="10512" width="9.33203125" style="285" customWidth="1"/>
    <col min="10513" max="10515" width="9.109375" style="285" customWidth="1"/>
    <col min="10516" max="10516" width="25.88671875" style="285" customWidth="1"/>
    <col min="10517" max="10752" width="9.109375" style="285"/>
    <col min="10753" max="10753" width="3.6640625" style="285" customWidth="1"/>
    <col min="10754" max="10754" width="3.109375" style="285" customWidth="1"/>
    <col min="10755" max="10755" width="9.6640625" style="285" customWidth="1"/>
    <col min="10756" max="10757" width="6.109375" style="285" customWidth="1"/>
    <col min="10758" max="10758" width="10" style="285" customWidth="1"/>
    <col min="10759" max="10759" width="9" style="285" customWidth="1"/>
    <col min="10760" max="10762" width="3.109375" style="285" customWidth="1"/>
    <col min="10763" max="10763" width="3" style="285" customWidth="1"/>
    <col min="10764" max="10764" width="29.88671875" style="285" customWidth="1"/>
    <col min="10765" max="10765" width="10" style="285" customWidth="1"/>
    <col min="10766" max="10767" width="9.109375" style="285" customWidth="1"/>
    <col min="10768" max="10768" width="9.33203125" style="285" customWidth="1"/>
    <col min="10769" max="10771" width="9.109375" style="285" customWidth="1"/>
    <col min="10772" max="10772" width="25.88671875" style="285" customWidth="1"/>
    <col min="10773" max="11008" width="9.109375" style="285"/>
    <col min="11009" max="11009" width="3.6640625" style="285" customWidth="1"/>
    <col min="11010" max="11010" width="3.109375" style="285" customWidth="1"/>
    <col min="11011" max="11011" width="9.6640625" style="285" customWidth="1"/>
    <col min="11012" max="11013" width="6.109375" style="285" customWidth="1"/>
    <col min="11014" max="11014" width="10" style="285" customWidth="1"/>
    <col min="11015" max="11015" width="9" style="285" customWidth="1"/>
    <col min="11016" max="11018" width="3.109375" style="285" customWidth="1"/>
    <col min="11019" max="11019" width="3" style="285" customWidth="1"/>
    <col min="11020" max="11020" width="29.88671875" style="285" customWidth="1"/>
    <col min="11021" max="11021" width="10" style="285" customWidth="1"/>
    <col min="11022" max="11023" width="9.109375" style="285" customWidth="1"/>
    <col min="11024" max="11024" width="9.33203125" style="285" customWidth="1"/>
    <col min="11025" max="11027" width="9.109375" style="285" customWidth="1"/>
    <col min="11028" max="11028" width="25.88671875" style="285" customWidth="1"/>
    <col min="11029" max="11264" width="9.109375" style="285"/>
    <col min="11265" max="11265" width="3.6640625" style="285" customWidth="1"/>
    <col min="11266" max="11266" width="3.109375" style="285" customWidth="1"/>
    <col min="11267" max="11267" width="9.6640625" style="285" customWidth="1"/>
    <col min="11268" max="11269" width="6.109375" style="285" customWidth="1"/>
    <col min="11270" max="11270" width="10" style="285" customWidth="1"/>
    <col min="11271" max="11271" width="9" style="285" customWidth="1"/>
    <col min="11272" max="11274" width="3.109375" style="285" customWidth="1"/>
    <col min="11275" max="11275" width="3" style="285" customWidth="1"/>
    <col min="11276" max="11276" width="29.88671875" style="285" customWidth="1"/>
    <col min="11277" max="11277" width="10" style="285" customWidth="1"/>
    <col min="11278" max="11279" width="9.109375" style="285" customWidth="1"/>
    <col min="11280" max="11280" width="9.33203125" style="285" customWidth="1"/>
    <col min="11281" max="11283" width="9.109375" style="285" customWidth="1"/>
    <col min="11284" max="11284" width="25.88671875" style="285" customWidth="1"/>
    <col min="11285" max="11520" width="9.109375" style="285"/>
    <col min="11521" max="11521" width="3.6640625" style="285" customWidth="1"/>
    <col min="11522" max="11522" width="3.109375" style="285" customWidth="1"/>
    <col min="11523" max="11523" width="9.6640625" style="285" customWidth="1"/>
    <col min="11524" max="11525" width="6.109375" style="285" customWidth="1"/>
    <col min="11526" max="11526" width="10" style="285" customWidth="1"/>
    <col min="11527" max="11527" width="9" style="285" customWidth="1"/>
    <col min="11528" max="11530" width="3.109375" style="285" customWidth="1"/>
    <col min="11531" max="11531" width="3" style="285" customWidth="1"/>
    <col min="11532" max="11532" width="29.88671875" style="285" customWidth="1"/>
    <col min="11533" max="11533" width="10" style="285" customWidth="1"/>
    <col min="11534" max="11535" width="9.109375" style="285" customWidth="1"/>
    <col min="11536" max="11536" width="9.33203125" style="285" customWidth="1"/>
    <col min="11537" max="11539" width="9.109375" style="285" customWidth="1"/>
    <col min="11540" max="11540" width="25.88671875" style="285" customWidth="1"/>
    <col min="11541" max="11776" width="9.109375" style="285"/>
    <col min="11777" max="11777" width="3.6640625" style="285" customWidth="1"/>
    <col min="11778" max="11778" width="3.109375" style="285" customWidth="1"/>
    <col min="11779" max="11779" width="9.6640625" style="285" customWidth="1"/>
    <col min="11780" max="11781" width="6.109375" style="285" customWidth="1"/>
    <col min="11782" max="11782" width="10" style="285" customWidth="1"/>
    <col min="11783" max="11783" width="9" style="285" customWidth="1"/>
    <col min="11784" max="11786" width="3.109375" style="285" customWidth="1"/>
    <col min="11787" max="11787" width="3" style="285" customWidth="1"/>
    <col min="11788" max="11788" width="29.88671875" style="285" customWidth="1"/>
    <col min="11789" max="11789" width="10" style="285" customWidth="1"/>
    <col min="11790" max="11791" width="9.109375" style="285" customWidth="1"/>
    <col min="11792" max="11792" width="9.33203125" style="285" customWidth="1"/>
    <col min="11793" max="11795" width="9.109375" style="285" customWidth="1"/>
    <col min="11796" max="11796" width="25.88671875" style="285" customWidth="1"/>
    <col min="11797" max="12032" width="9.109375" style="285"/>
    <col min="12033" max="12033" width="3.6640625" style="285" customWidth="1"/>
    <col min="12034" max="12034" width="3.109375" style="285" customWidth="1"/>
    <col min="12035" max="12035" width="9.6640625" style="285" customWidth="1"/>
    <col min="12036" max="12037" width="6.109375" style="285" customWidth="1"/>
    <col min="12038" max="12038" width="10" style="285" customWidth="1"/>
    <col min="12039" max="12039" width="9" style="285" customWidth="1"/>
    <col min="12040" max="12042" width="3.109375" style="285" customWidth="1"/>
    <col min="12043" max="12043" width="3" style="285" customWidth="1"/>
    <col min="12044" max="12044" width="29.88671875" style="285" customWidth="1"/>
    <col min="12045" max="12045" width="10" style="285" customWidth="1"/>
    <col min="12046" max="12047" width="9.109375" style="285" customWidth="1"/>
    <col min="12048" max="12048" width="9.33203125" style="285" customWidth="1"/>
    <col min="12049" max="12051" width="9.109375" style="285" customWidth="1"/>
    <col min="12052" max="12052" width="25.88671875" style="285" customWidth="1"/>
    <col min="12053" max="12288" width="9.109375" style="285"/>
    <col min="12289" max="12289" width="3.6640625" style="285" customWidth="1"/>
    <col min="12290" max="12290" width="3.109375" style="285" customWidth="1"/>
    <col min="12291" max="12291" width="9.6640625" style="285" customWidth="1"/>
    <col min="12292" max="12293" width="6.109375" style="285" customWidth="1"/>
    <col min="12294" max="12294" width="10" style="285" customWidth="1"/>
    <col min="12295" max="12295" width="9" style="285" customWidth="1"/>
    <col min="12296" max="12298" width="3.109375" style="285" customWidth="1"/>
    <col min="12299" max="12299" width="3" style="285" customWidth="1"/>
    <col min="12300" max="12300" width="29.88671875" style="285" customWidth="1"/>
    <col min="12301" max="12301" width="10" style="285" customWidth="1"/>
    <col min="12302" max="12303" width="9.109375" style="285" customWidth="1"/>
    <col min="12304" max="12304" width="9.33203125" style="285" customWidth="1"/>
    <col min="12305" max="12307" width="9.109375" style="285" customWidth="1"/>
    <col min="12308" max="12308" width="25.88671875" style="285" customWidth="1"/>
    <col min="12309" max="12544" width="9.109375" style="285"/>
    <col min="12545" max="12545" width="3.6640625" style="285" customWidth="1"/>
    <col min="12546" max="12546" width="3.109375" style="285" customWidth="1"/>
    <col min="12547" max="12547" width="9.6640625" style="285" customWidth="1"/>
    <col min="12548" max="12549" width="6.109375" style="285" customWidth="1"/>
    <col min="12550" max="12550" width="10" style="285" customWidth="1"/>
    <col min="12551" max="12551" width="9" style="285" customWidth="1"/>
    <col min="12552" max="12554" width="3.109375" style="285" customWidth="1"/>
    <col min="12555" max="12555" width="3" style="285" customWidth="1"/>
    <col min="12556" max="12556" width="29.88671875" style="285" customWidth="1"/>
    <col min="12557" max="12557" width="10" style="285" customWidth="1"/>
    <col min="12558" max="12559" width="9.109375" style="285" customWidth="1"/>
    <col min="12560" max="12560" width="9.33203125" style="285" customWidth="1"/>
    <col min="12561" max="12563" width="9.109375" style="285" customWidth="1"/>
    <col min="12564" max="12564" width="25.88671875" style="285" customWidth="1"/>
    <col min="12565" max="12800" width="9.109375" style="285"/>
    <col min="12801" max="12801" width="3.6640625" style="285" customWidth="1"/>
    <col min="12802" max="12802" width="3.109375" style="285" customWidth="1"/>
    <col min="12803" max="12803" width="9.6640625" style="285" customWidth="1"/>
    <col min="12804" max="12805" width="6.109375" style="285" customWidth="1"/>
    <col min="12806" max="12806" width="10" style="285" customWidth="1"/>
    <col min="12807" max="12807" width="9" style="285" customWidth="1"/>
    <col min="12808" max="12810" width="3.109375" style="285" customWidth="1"/>
    <col min="12811" max="12811" width="3" style="285" customWidth="1"/>
    <col min="12812" max="12812" width="29.88671875" style="285" customWidth="1"/>
    <col min="12813" max="12813" width="10" style="285" customWidth="1"/>
    <col min="12814" max="12815" width="9.109375" style="285" customWidth="1"/>
    <col min="12816" max="12816" width="9.33203125" style="285" customWidth="1"/>
    <col min="12817" max="12819" width="9.109375" style="285" customWidth="1"/>
    <col min="12820" max="12820" width="25.88671875" style="285" customWidth="1"/>
    <col min="12821" max="13056" width="9.109375" style="285"/>
    <col min="13057" max="13057" width="3.6640625" style="285" customWidth="1"/>
    <col min="13058" max="13058" width="3.109375" style="285" customWidth="1"/>
    <col min="13059" max="13059" width="9.6640625" style="285" customWidth="1"/>
    <col min="13060" max="13061" width="6.109375" style="285" customWidth="1"/>
    <col min="13062" max="13062" width="10" style="285" customWidth="1"/>
    <col min="13063" max="13063" width="9" style="285" customWidth="1"/>
    <col min="13064" max="13066" width="3.109375" style="285" customWidth="1"/>
    <col min="13067" max="13067" width="3" style="285" customWidth="1"/>
    <col min="13068" max="13068" width="29.88671875" style="285" customWidth="1"/>
    <col min="13069" max="13069" width="10" style="285" customWidth="1"/>
    <col min="13070" max="13071" width="9.109375" style="285" customWidth="1"/>
    <col min="13072" max="13072" width="9.33203125" style="285" customWidth="1"/>
    <col min="13073" max="13075" width="9.109375" style="285" customWidth="1"/>
    <col min="13076" max="13076" width="25.88671875" style="285" customWidth="1"/>
    <col min="13077" max="13312" width="9.109375" style="285"/>
    <col min="13313" max="13313" width="3.6640625" style="285" customWidth="1"/>
    <col min="13314" max="13314" width="3.109375" style="285" customWidth="1"/>
    <col min="13315" max="13315" width="9.6640625" style="285" customWidth="1"/>
    <col min="13316" max="13317" width="6.109375" style="285" customWidth="1"/>
    <col min="13318" max="13318" width="10" style="285" customWidth="1"/>
    <col min="13319" max="13319" width="9" style="285" customWidth="1"/>
    <col min="13320" max="13322" width="3.109375" style="285" customWidth="1"/>
    <col min="13323" max="13323" width="3" style="285" customWidth="1"/>
    <col min="13324" max="13324" width="29.88671875" style="285" customWidth="1"/>
    <col min="13325" max="13325" width="10" style="285" customWidth="1"/>
    <col min="13326" max="13327" width="9.109375" style="285" customWidth="1"/>
    <col min="13328" max="13328" width="9.33203125" style="285" customWidth="1"/>
    <col min="13329" max="13331" width="9.109375" style="285" customWidth="1"/>
    <col min="13332" max="13332" width="25.88671875" style="285" customWidth="1"/>
    <col min="13333" max="13568" width="9.109375" style="285"/>
    <col min="13569" max="13569" width="3.6640625" style="285" customWidth="1"/>
    <col min="13570" max="13570" width="3.109375" style="285" customWidth="1"/>
    <col min="13571" max="13571" width="9.6640625" style="285" customWidth="1"/>
    <col min="13572" max="13573" width="6.109375" style="285" customWidth="1"/>
    <col min="13574" max="13574" width="10" style="285" customWidth="1"/>
    <col min="13575" max="13575" width="9" style="285" customWidth="1"/>
    <col min="13576" max="13578" width="3.109375" style="285" customWidth="1"/>
    <col min="13579" max="13579" width="3" style="285" customWidth="1"/>
    <col min="13580" max="13580" width="29.88671875" style="285" customWidth="1"/>
    <col min="13581" max="13581" width="10" style="285" customWidth="1"/>
    <col min="13582" max="13583" width="9.109375" style="285" customWidth="1"/>
    <col min="13584" max="13584" width="9.33203125" style="285" customWidth="1"/>
    <col min="13585" max="13587" width="9.109375" style="285" customWidth="1"/>
    <col min="13588" max="13588" width="25.88671875" style="285" customWidth="1"/>
    <col min="13589" max="13824" width="9.109375" style="285"/>
    <col min="13825" max="13825" width="3.6640625" style="285" customWidth="1"/>
    <col min="13826" max="13826" width="3.109375" style="285" customWidth="1"/>
    <col min="13827" max="13827" width="9.6640625" style="285" customWidth="1"/>
    <col min="13828" max="13829" width="6.109375" style="285" customWidth="1"/>
    <col min="13830" max="13830" width="10" style="285" customWidth="1"/>
    <col min="13831" max="13831" width="9" style="285" customWidth="1"/>
    <col min="13832" max="13834" width="3.109375" style="285" customWidth="1"/>
    <col min="13835" max="13835" width="3" style="285" customWidth="1"/>
    <col min="13836" max="13836" width="29.88671875" style="285" customWidth="1"/>
    <col min="13837" max="13837" width="10" style="285" customWidth="1"/>
    <col min="13838" max="13839" width="9.109375" style="285" customWidth="1"/>
    <col min="13840" max="13840" width="9.33203125" style="285" customWidth="1"/>
    <col min="13841" max="13843" width="9.109375" style="285" customWidth="1"/>
    <col min="13844" max="13844" width="25.88671875" style="285" customWidth="1"/>
    <col min="13845" max="14080" width="9.109375" style="285"/>
    <col min="14081" max="14081" width="3.6640625" style="285" customWidth="1"/>
    <col min="14082" max="14082" width="3.109375" style="285" customWidth="1"/>
    <col min="14083" max="14083" width="9.6640625" style="285" customWidth="1"/>
    <col min="14084" max="14085" width="6.109375" style="285" customWidth="1"/>
    <col min="14086" max="14086" width="10" style="285" customWidth="1"/>
    <col min="14087" max="14087" width="9" style="285" customWidth="1"/>
    <col min="14088" max="14090" width="3.109375" style="285" customWidth="1"/>
    <col min="14091" max="14091" width="3" style="285" customWidth="1"/>
    <col min="14092" max="14092" width="29.88671875" style="285" customWidth="1"/>
    <col min="14093" max="14093" width="10" style="285" customWidth="1"/>
    <col min="14094" max="14095" width="9.109375" style="285" customWidth="1"/>
    <col min="14096" max="14096" width="9.33203125" style="285" customWidth="1"/>
    <col min="14097" max="14099" width="9.109375" style="285" customWidth="1"/>
    <col min="14100" max="14100" width="25.88671875" style="285" customWidth="1"/>
    <col min="14101" max="14336" width="9.109375" style="285"/>
    <col min="14337" max="14337" width="3.6640625" style="285" customWidth="1"/>
    <col min="14338" max="14338" width="3.109375" style="285" customWidth="1"/>
    <col min="14339" max="14339" width="9.6640625" style="285" customWidth="1"/>
    <col min="14340" max="14341" width="6.109375" style="285" customWidth="1"/>
    <col min="14342" max="14342" width="10" style="285" customWidth="1"/>
    <col min="14343" max="14343" width="9" style="285" customWidth="1"/>
    <col min="14344" max="14346" width="3.109375" style="285" customWidth="1"/>
    <col min="14347" max="14347" width="3" style="285" customWidth="1"/>
    <col min="14348" max="14348" width="29.88671875" style="285" customWidth="1"/>
    <col min="14349" max="14349" width="10" style="285" customWidth="1"/>
    <col min="14350" max="14351" width="9.109375" style="285" customWidth="1"/>
    <col min="14352" max="14352" width="9.33203125" style="285" customWidth="1"/>
    <col min="14353" max="14355" width="9.109375" style="285" customWidth="1"/>
    <col min="14356" max="14356" width="25.88671875" style="285" customWidth="1"/>
    <col min="14357" max="14592" width="9.109375" style="285"/>
    <col min="14593" max="14593" width="3.6640625" style="285" customWidth="1"/>
    <col min="14594" max="14594" width="3.109375" style="285" customWidth="1"/>
    <col min="14595" max="14595" width="9.6640625" style="285" customWidth="1"/>
    <col min="14596" max="14597" width="6.109375" style="285" customWidth="1"/>
    <col min="14598" max="14598" width="10" style="285" customWidth="1"/>
    <col min="14599" max="14599" width="9" style="285" customWidth="1"/>
    <col min="14600" max="14602" width="3.109375" style="285" customWidth="1"/>
    <col min="14603" max="14603" width="3" style="285" customWidth="1"/>
    <col min="14604" max="14604" width="29.88671875" style="285" customWidth="1"/>
    <col min="14605" max="14605" width="10" style="285" customWidth="1"/>
    <col min="14606" max="14607" width="9.109375" style="285" customWidth="1"/>
    <col min="14608" max="14608" width="9.33203125" style="285" customWidth="1"/>
    <col min="14609" max="14611" width="9.109375" style="285" customWidth="1"/>
    <col min="14612" max="14612" width="25.88671875" style="285" customWidth="1"/>
    <col min="14613" max="14848" width="9.109375" style="285"/>
    <col min="14849" max="14849" width="3.6640625" style="285" customWidth="1"/>
    <col min="14850" max="14850" width="3.109375" style="285" customWidth="1"/>
    <col min="14851" max="14851" width="9.6640625" style="285" customWidth="1"/>
    <col min="14852" max="14853" width="6.109375" style="285" customWidth="1"/>
    <col min="14854" max="14854" width="10" style="285" customWidth="1"/>
    <col min="14855" max="14855" width="9" style="285" customWidth="1"/>
    <col min="14856" max="14858" width="3.109375" style="285" customWidth="1"/>
    <col min="14859" max="14859" width="3" style="285" customWidth="1"/>
    <col min="14860" max="14860" width="29.88671875" style="285" customWidth="1"/>
    <col min="14861" max="14861" width="10" style="285" customWidth="1"/>
    <col min="14862" max="14863" width="9.109375" style="285" customWidth="1"/>
    <col min="14864" max="14864" width="9.33203125" style="285" customWidth="1"/>
    <col min="14865" max="14867" width="9.109375" style="285" customWidth="1"/>
    <col min="14868" max="14868" width="25.88671875" style="285" customWidth="1"/>
    <col min="14869" max="15104" width="9.109375" style="285"/>
    <col min="15105" max="15105" width="3.6640625" style="285" customWidth="1"/>
    <col min="15106" max="15106" width="3.109375" style="285" customWidth="1"/>
    <col min="15107" max="15107" width="9.6640625" style="285" customWidth="1"/>
    <col min="15108" max="15109" width="6.109375" style="285" customWidth="1"/>
    <col min="15110" max="15110" width="10" style="285" customWidth="1"/>
    <col min="15111" max="15111" width="9" style="285" customWidth="1"/>
    <col min="15112" max="15114" width="3.109375" style="285" customWidth="1"/>
    <col min="15115" max="15115" width="3" style="285" customWidth="1"/>
    <col min="15116" max="15116" width="29.88671875" style="285" customWidth="1"/>
    <col min="15117" max="15117" width="10" style="285" customWidth="1"/>
    <col min="15118" max="15119" width="9.109375" style="285" customWidth="1"/>
    <col min="15120" max="15120" width="9.33203125" style="285" customWidth="1"/>
    <col min="15121" max="15123" width="9.109375" style="285" customWidth="1"/>
    <col min="15124" max="15124" width="25.88671875" style="285" customWidth="1"/>
    <col min="15125" max="15360" width="9.109375" style="285"/>
    <col min="15361" max="15361" width="3.6640625" style="285" customWidth="1"/>
    <col min="15362" max="15362" width="3.109375" style="285" customWidth="1"/>
    <col min="15363" max="15363" width="9.6640625" style="285" customWidth="1"/>
    <col min="15364" max="15365" width="6.109375" style="285" customWidth="1"/>
    <col min="15366" max="15366" width="10" style="285" customWidth="1"/>
    <col min="15367" max="15367" width="9" style="285" customWidth="1"/>
    <col min="15368" max="15370" width="3.109375" style="285" customWidth="1"/>
    <col min="15371" max="15371" width="3" style="285" customWidth="1"/>
    <col min="15372" max="15372" width="29.88671875" style="285" customWidth="1"/>
    <col min="15373" max="15373" width="10" style="285" customWidth="1"/>
    <col min="15374" max="15375" width="9.109375" style="285" customWidth="1"/>
    <col min="15376" max="15376" width="9.33203125" style="285" customWidth="1"/>
    <col min="15377" max="15379" width="9.109375" style="285" customWidth="1"/>
    <col min="15380" max="15380" width="25.88671875" style="285" customWidth="1"/>
    <col min="15381" max="15616" width="9.109375" style="285"/>
    <col min="15617" max="15617" width="3.6640625" style="285" customWidth="1"/>
    <col min="15618" max="15618" width="3.109375" style="285" customWidth="1"/>
    <col min="15619" max="15619" width="9.6640625" style="285" customWidth="1"/>
    <col min="15620" max="15621" width="6.109375" style="285" customWidth="1"/>
    <col min="15622" max="15622" width="10" style="285" customWidth="1"/>
    <col min="15623" max="15623" width="9" style="285" customWidth="1"/>
    <col min="15624" max="15626" width="3.109375" style="285" customWidth="1"/>
    <col min="15627" max="15627" width="3" style="285" customWidth="1"/>
    <col min="15628" max="15628" width="29.88671875" style="285" customWidth="1"/>
    <col min="15629" max="15629" width="10" style="285" customWidth="1"/>
    <col min="15630" max="15631" width="9.109375" style="285" customWidth="1"/>
    <col min="15632" max="15632" width="9.33203125" style="285" customWidth="1"/>
    <col min="15633" max="15635" width="9.109375" style="285" customWidth="1"/>
    <col min="15636" max="15636" width="25.88671875" style="285" customWidth="1"/>
    <col min="15637" max="15872" width="9.109375" style="285"/>
    <col min="15873" max="15873" width="3.6640625" style="285" customWidth="1"/>
    <col min="15874" max="15874" width="3.109375" style="285" customWidth="1"/>
    <col min="15875" max="15875" width="9.6640625" style="285" customWidth="1"/>
    <col min="15876" max="15877" width="6.109375" style="285" customWidth="1"/>
    <col min="15878" max="15878" width="10" style="285" customWidth="1"/>
    <col min="15879" max="15879" width="9" style="285" customWidth="1"/>
    <col min="15880" max="15882" width="3.109375" style="285" customWidth="1"/>
    <col min="15883" max="15883" width="3" style="285" customWidth="1"/>
    <col min="15884" max="15884" width="29.88671875" style="285" customWidth="1"/>
    <col min="15885" max="15885" width="10" style="285" customWidth="1"/>
    <col min="15886" max="15887" width="9.109375" style="285" customWidth="1"/>
    <col min="15888" max="15888" width="9.33203125" style="285" customWidth="1"/>
    <col min="15889" max="15891" width="9.109375" style="285" customWidth="1"/>
    <col min="15892" max="15892" width="25.88671875" style="285" customWidth="1"/>
    <col min="15893" max="16128" width="9.109375" style="285"/>
    <col min="16129" max="16129" width="3.6640625" style="285" customWidth="1"/>
    <col min="16130" max="16130" width="3.109375" style="285" customWidth="1"/>
    <col min="16131" max="16131" width="9.6640625" style="285" customWidth="1"/>
    <col min="16132" max="16133" width="6.109375" style="285" customWidth="1"/>
    <col min="16134" max="16134" width="10" style="285" customWidth="1"/>
    <col min="16135" max="16135" width="9" style="285" customWidth="1"/>
    <col min="16136" max="16138" width="3.109375" style="285" customWidth="1"/>
    <col min="16139" max="16139" width="3" style="285" customWidth="1"/>
    <col min="16140" max="16140" width="29.88671875" style="285" customWidth="1"/>
    <col min="16141" max="16141" width="10" style="285" customWidth="1"/>
    <col min="16142" max="16143" width="9.109375" style="285" customWidth="1"/>
    <col min="16144" max="16144" width="9.33203125" style="285" customWidth="1"/>
    <col min="16145" max="16147" width="9.109375" style="285" customWidth="1"/>
    <col min="16148" max="16148" width="25.88671875" style="285" customWidth="1"/>
    <col min="16149" max="16384" width="9.109375" style="285"/>
  </cols>
  <sheetData>
    <row r="2" spans="2:20" ht="21" customHeight="1" x14ac:dyDescent="0.25">
      <c r="B2" s="282" t="s">
        <v>46</v>
      </c>
      <c r="C2" s="283"/>
      <c r="D2" s="283"/>
      <c r="E2" s="283"/>
      <c r="F2" s="283"/>
      <c r="G2" s="283"/>
      <c r="H2" s="283"/>
      <c r="I2" s="283"/>
      <c r="J2" s="283"/>
      <c r="K2" s="283"/>
      <c r="L2" s="283"/>
      <c r="M2" s="283"/>
    </row>
    <row r="3" spans="2:20" ht="15" customHeight="1" x14ac:dyDescent="0.25">
      <c r="B3" s="286" t="s">
        <v>60</v>
      </c>
      <c r="C3" s="287"/>
      <c r="D3" s="287"/>
      <c r="E3" s="287"/>
      <c r="F3" s="287"/>
      <c r="G3" s="282"/>
      <c r="H3" s="282"/>
      <c r="I3" s="282"/>
      <c r="J3" s="282"/>
      <c r="K3" s="282"/>
      <c r="L3" s="282"/>
      <c r="M3" s="282"/>
      <c r="N3" s="288"/>
    </row>
    <row r="4" spans="2:20" ht="15" customHeight="1" x14ac:dyDescent="0.25">
      <c r="B4" s="282"/>
      <c r="C4" s="282"/>
      <c r="D4" s="282"/>
      <c r="E4" s="282"/>
      <c r="F4" s="282"/>
      <c r="G4" s="282"/>
      <c r="H4" s="282"/>
      <c r="I4" s="282"/>
      <c r="J4" s="282"/>
      <c r="K4" s="282"/>
      <c r="L4" s="282"/>
      <c r="M4" s="282"/>
      <c r="N4" s="288"/>
    </row>
    <row r="5" spans="2:20" ht="15" customHeight="1" x14ac:dyDescent="0.25">
      <c r="B5" s="289"/>
      <c r="C5" s="289"/>
      <c r="D5" s="289"/>
      <c r="E5" s="289"/>
      <c r="F5" s="289"/>
      <c r="G5" s="289"/>
      <c r="H5" s="289"/>
      <c r="I5" s="289"/>
      <c r="J5" s="289"/>
      <c r="K5" s="289"/>
      <c r="L5" s="289"/>
      <c r="M5" s="289"/>
    </row>
    <row r="6" spans="2:20" ht="21" customHeight="1" x14ac:dyDescent="0.25">
      <c r="B6" s="397" t="s">
        <v>48</v>
      </c>
      <c r="C6" s="397"/>
      <c r="D6" s="397"/>
      <c r="E6" s="397"/>
      <c r="F6" s="397"/>
      <c r="G6" s="397"/>
      <c r="H6" s="397"/>
      <c r="I6" s="397"/>
      <c r="J6" s="397"/>
      <c r="K6" s="397"/>
      <c r="L6" s="397"/>
      <c r="M6" s="397"/>
    </row>
    <row r="7" spans="2:20" ht="15" customHeight="1" x14ac:dyDescent="0.25">
      <c r="B7" s="290" t="s">
        <v>61</v>
      </c>
      <c r="C7" s="291"/>
      <c r="D7" s="291"/>
      <c r="E7" s="291"/>
      <c r="F7" s="291"/>
      <c r="G7" s="291"/>
      <c r="H7" s="291"/>
      <c r="I7" s="291"/>
      <c r="J7" s="291"/>
      <c r="K7" s="291"/>
      <c r="L7" s="291"/>
      <c r="M7" s="291"/>
    </row>
    <row r="8" spans="2:20" ht="15" customHeight="1" x14ac:dyDescent="0.25">
      <c r="C8" s="292"/>
      <c r="D8" s="292"/>
      <c r="E8" s="292"/>
      <c r="F8" s="292"/>
      <c r="G8" s="292"/>
      <c r="H8" s="292"/>
      <c r="I8" s="292"/>
      <c r="J8" s="292"/>
      <c r="K8" s="292"/>
      <c r="L8" s="292"/>
      <c r="M8" s="292"/>
    </row>
    <row r="9" spans="2:20" ht="15" customHeight="1" x14ac:dyDescent="0.25">
      <c r="C9" s="292"/>
      <c r="D9" s="292"/>
      <c r="E9" s="292"/>
      <c r="F9" s="292"/>
      <c r="G9" s="292"/>
      <c r="H9" s="292"/>
      <c r="I9" s="292"/>
      <c r="J9" s="292"/>
      <c r="K9" s="292"/>
      <c r="L9" s="292"/>
      <c r="M9" s="292"/>
    </row>
    <row r="10" spans="2:20" ht="15" customHeight="1" thickBot="1" x14ac:dyDescent="0.3">
      <c r="D10" s="282"/>
      <c r="F10" s="282"/>
      <c r="M10" s="282"/>
    </row>
    <row r="11" spans="2:20" ht="16.5" customHeight="1" thickBot="1" x14ac:dyDescent="0.3">
      <c r="B11" s="398">
        <v>2015</v>
      </c>
      <c r="C11" s="398"/>
      <c r="D11" s="293"/>
      <c r="E11" s="399" t="s">
        <v>62</v>
      </c>
      <c r="F11" s="399"/>
      <c r="G11" s="294"/>
      <c r="H11" s="295" t="s">
        <v>63</v>
      </c>
      <c r="I11" s="296"/>
      <c r="J11" s="296"/>
      <c r="K11" s="296"/>
      <c r="L11" s="297"/>
      <c r="M11" s="298" t="s">
        <v>64</v>
      </c>
      <c r="O11" s="400" t="s">
        <v>2</v>
      </c>
      <c r="P11" s="401"/>
      <c r="Q11" s="400" t="s">
        <v>65</v>
      </c>
      <c r="R11" s="402"/>
      <c r="S11" s="401"/>
      <c r="T11" s="299" t="s">
        <v>66</v>
      </c>
    </row>
    <row r="12" spans="2:20" ht="15" customHeight="1" x14ac:dyDescent="0.25">
      <c r="B12" s="300" t="s">
        <v>67</v>
      </c>
      <c r="E12" s="300" t="s">
        <v>68</v>
      </c>
      <c r="F12" s="285"/>
      <c r="G12" s="294"/>
      <c r="H12" s="301" t="s">
        <v>69</v>
      </c>
      <c r="I12" s="302"/>
      <c r="J12" s="302"/>
      <c r="K12" s="302"/>
      <c r="L12" s="303"/>
      <c r="M12" s="304">
        <v>25</v>
      </c>
      <c r="O12" s="305" t="s">
        <v>70</v>
      </c>
      <c r="P12" s="306"/>
      <c r="Q12" s="305" t="s">
        <v>70</v>
      </c>
      <c r="R12" s="307"/>
      <c r="S12" s="306"/>
      <c r="T12" s="308" t="s">
        <v>70</v>
      </c>
    </row>
    <row r="13" spans="2:20" ht="15" customHeight="1" x14ac:dyDescent="0.25">
      <c r="B13" s="396" t="s">
        <v>70</v>
      </c>
      <c r="C13" s="396"/>
      <c r="D13" s="396"/>
      <c r="E13" s="396"/>
      <c r="F13" s="396"/>
      <c r="G13" s="294"/>
      <c r="H13" s="301" t="s">
        <v>71</v>
      </c>
      <c r="I13" s="302"/>
      <c r="J13" s="302"/>
      <c r="K13" s="302"/>
      <c r="L13" s="303"/>
      <c r="M13" s="309">
        <v>12</v>
      </c>
      <c r="O13" s="310" t="s">
        <v>72</v>
      </c>
      <c r="P13" s="311"/>
      <c r="Q13" s="310" t="s">
        <v>73</v>
      </c>
      <c r="R13" s="312"/>
      <c r="S13" s="311"/>
      <c r="T13" s="313" t="s">
        <v>74</v>
      </c>
    </row>
    <row r="14" spans="2:20" ht="15" customHeight="1" x14ac:dyDescent="0.25">
      <c r="B14" s="300" t="s">
        <v>75</v>
      </c>
      <c r="F14" s="285"/>
      <c r="G14" s="294"/>
      <c r="H14" s="301" t="s">
        <v>76</v>
      </c>
      <c r="I14" s="302"/>
      <c r="J14" s="302"/>
      <c r="K14" s="302"/>
      <c r="L14" s="303"/>
      <c r="M14" s="309">
        <v>24</v>
      </c>
      <c r="O14" s="310" t="s">
        <v>77</v>
      </c>
      <c r="P14" s="311"/>
      <c r="Q14" s="310" t="s">
        <v>78</v>
      </c>
      <c r="R14" s="312"/>
      <c r="S14" s="311"/>
      <c r="T14" s="313" t="s">
        <v>79</v>
      </c>
    </row>
    <row r="15" spans="2:20" ht="15" customHeight="1" x14ac:dyDescent="0.25">
      <c r="B15" s="407" t="str">
        <f>VLOOKUP(B13,O12:T18,3,FALSE)</f>
        <v>*</v>
      </c>
      <c r="C15" s="407"/>
      <c r="D15" s="407"/>
      <c r="E15" s="407"/>
      <c r="F15" s="407"/>
      <c r="H15" s="301" t="s">
        <v>80</v>
      </c>
      <c r="I15" s="302"/>
      <c r="J15" s="302"/>
      <c r="K15" s="302"/>
      <c r="L15" s="303"/>
      <c r="M15" s="309">
        <v>20</v>
      </c>
      <c r="O15" s="310" t="s">
        <v>81</v>
      </c>
      <c r="P15" s="311"/>
      <c r="Q15" s="310" t="s">
        <v>82</v>
      </c>
      <c r="R15" s="312"/>
      <c r="S15" s="311"/>
      <c r="T15" s="313" t="s">
        <v>83</v>
      </c>
    </row>
    <row r="16" spans="2:20" ht="15" customHeight="1" thickBot="1" x14ac:dyDescent="0.3">
      <c r="B16" s="300" t="s">
        <v>65</v>
      </c>
      <c r="D16" s="314"/>
      <c r="H16" s="315" t="s">
        <v>84</v>
      </c>
      <c r="I16" s="316"/>
      <c r="J16" s="316"/>
      <c r="K16" s="316"/>
      <c r="L16" s="317"/>
      <c r="M16" s="318">
        <v>0.15</v>
      </c>
      <c r="O16" s="310" t="s">
        <v>85</v>
      </c>
      <c r="P16" s="311"/>
      <c r="Q16" s="310" t="s">
        <v>86</v>
      </c>
      <c r="R16" s="312"/>
      <c r="S16" s="311"/>
      <c r="T16" s="313" t="s">
        <v>87</v>
      </c>
    </row>
    <row r="17" spans="2:20" ht="15" customHeight="1" thickBot="1" x14ac:dyDescent="0.3">
      <c r="B17" s="407" t="str">
        <f>VLOOKUP(B13,O12:T18,6,FALSE)</f>
        <v>*</v>
      </c>
      <c r="C17" s="407"/>
      <c r="D17" s="407"/>
      <c r="E17" s="407"/>
      <c r="F17" s="407"/>
      <c r="H17" s="295" t="s">
        <v>88</v>
      </c>
      <c r="I17" s="296"/>
      <c r="J17" s="296"/>
      <c r="K17" s="296"/>
      <c r="L17" s="319"/>
      <c r="M17" s="298" t="s">
        <v>89</v>
      </c>
      <c r="O17" s="310" t="s">
        <v>90</v>
      </c>
      <c r="P17" s="311"/>
      <c r="Q17" s="310" t="s">
        <v>91</v>
      </c>
      <c r="R17" s="312"/>
      <c r="S17" s="311"/>
      <c r="T17" s="313" t="s">
        <v>92</v>
      </c>
    </row>
    <row r="18" spans="2:20" ht="15" customHeight="1" x14ac:dyDescent="0.25">
      <c r="B18" s="300" t="s">
        <v>66</v>
      </c>
      <c r="D18" s="314"/>
      <c r="H18" s="320" t="s">
        <v>93</v>
      </c>
      <c r="I18" s="321"/>
      <c r="J18" s="321"/>
      <c r="K18" s="321"/>
      <c r="L18" s="322"/>
      <c r="M18" s="323">
        <v>4</v>
      </c>
      <c r="O18" s="310" t="s">
        <v>94</v>
      </c>
      <c r="P18" s="311"/>
      <c r="Q18" s="310" t="s">
        <v>95</v>
      </c>
      <c r="R18" s="312"/>
      <c r="S18" s="311"/>
      <c r="T18" s="313" t="s">
        <v>96</v>
      </c>
    </row>
    <row r="19" spans="2:20" ht="15" customHeight="1" x14ac:dyDescent="0.25">
      <c r="H19" s="324" t="s">
        <v>97</v>
      </c>
      <c r="I19" s="325"/>
      <c r="J19" s="325"/>
      <c r="K19" s="325"/>
      <c r="L19" s="326"/>
      <c r="M19" s="327">
        <v>7.5</v>
      </c>
    </row>
    <row r="20" spans="2:20" ht="15" customHeight="1" thickBot="1" x14ac:dyDescent="0.3">
      <c r="B20" s="396"/>
      <c r="C20" s="396"/>
      <c r="D20" s="396"/>
      <c r="E20" s="396"/>
      <c r="F20" s="396"/>
      <c r="H20" s="328" t="s">
        <v>98</v>
      </c>
      <c r="I20" s="329"/>
      <c r="J20" s="329"/>
      <c r="K20" s="329"/>
      <c r="L20" s="330"/>
      <c r="M20" s="331">
        <v>9.5</v>
      </c>
    </row>
    <row r="21" spans="2:20" ht="16.5" customHeight="1" thickBot="1" x14ac:dyDescent="0.3">
      <c r="B21" s="300" t="s">
        <v>99</v>
      </c>
      <c r="F21" s="285"/>
      <c r="L21" s="294"/>
      <c r="M21" s="332">
        <v>7.5</v>
      </c>
      <c r="O21" s="333"/>
    </row>
    <row r="22" spans="2:20" ht="15" customHeight="1" x14ac:dyDescent="0.25">
      <c r="B22" s="334"/>
      <c r="C22" s="314"/>
      <c r="D22" s="314"/>
      <c r="E22" s="314"/>
      <c r="G22" s="294"/>
      <c r="H22" s="294"/>
      <c r="I22" s="294"/>
      <c r="J22" s="294"/>
      <c r="K22" s="294"/>
      <c r="L22" s="294"/>
    </row>
    <row r="23" spans="2:20" ht="15" customHeight="1" thickBot="1" x14ac:dyDescent="0.3">
      <c r="B23" s="335" t="s">
        <v>100</v>
      </c>
      <c r="C23" s="336"/>
      <c r="D23" s="336"/>
      <c r="E23" s="336"/>
      <c r="F23" s="336"/>
      <c r="G23" s="337"/>
      <c r="H23" s="337"/>
      <c r="I23" s="337"/>
      <c r="J23" s="337"/>
      <c r="K23" s="337"/>
      <c r="L23" s="408">
        <f ca="1">TODAY()</f>
        <v>42345</v>
      </c>
      <c r="M23" s="408"/>
    </row>
    <row r="24" spans="2:20" ht="15" customHeight="1" x14ac:dyDescent="0.25">
      <c r="B24" s="409" t="s">
        <v>101</v>
      </c>
      <c r="C24" s="411" t="s">
        <v>12</v>
      </c>
      <c r="D24" s="413" t="s">
        <v>102</v>
      </c>
      <c r="E24" s="414"/>
      <c r="F24" s="417" t="s">
        <v>103</v>
      </c>
      <c r="G24" s="419" t="s">
        <v>104</v>
      </c>
      <c r="H24" s="421" t="s">
        <v>105</v>
      </c>
      <c r="I24" s="421" t="s">
        <v>106</v>
      </c>
      <c r="J24" s="421" t="s">
        <v>107</v>
      </c>
      <c r="K24" s="424" t="s">
        <v>108</v>
      </c>
      <c r="L24" s="427" t="s">
        <v>109</v>
      </c>
      <c r="M24" s="430" t="s">
        <v>110</v>
      </c>
      <c r="O24" s="403" t="s">
        <v>111</v>
      </c>
      <c r="P24" s="404"/>
      <c r="R24" s="299" t="s">
        <v>67</v>
      </c>
      <c r="T24" s="299" t="s">
        <v>68</v>
      </c>
    </row>
    <row r="25" spans="2:20" ht="15" customHeight="1" x14ac:dyDescent="0.25">
      <c r="B25" s="410"/>
      <c r="C25" s="412"/>
      <c r="D25" s="415"/>
      <c r="E25" s="416"/>
      <c r="F25" s="418"/>
      <c r="G25" s="420"/>
      <c r="H25" s="422"/>
      <c r="I25" s="422"/>
      <c r="J25" s="422"/>
      <c r="K25" s="425"/>
      <c r="L25" s="428"/>
      <c r="M25" s="431"/>
      <c r="O25" s="405"/>
      <c r="P25" s="406"/>
      <c r="R25" s="338"/>
      <c r="T25" s="339"/>
    </row>
    <row r="26" spans="2:20" ht="15" customHeight="1" thickBot="1" x14ac:dyDescent="0.3">
      <c r="B26" s="410"/>
      <c r="C26" s="412"/>
      <c r="D26" s="340" t="s">
        <v>112</v>
      </c>
      <c r="E26" s="341" t="s">
        <v>113</v>
      </c>
      <c r="F26" s="342" t="s">
        <v>114</v>
      </c>
      <c r="G26" s="343" t="s">
        <v>115</v>
      </c>
      <c r="H26" s="423"/>
      <c r="I26" s="423"/>
      <c r="J26" s="423"/>
      <c r="K26" s="426"/>
      <c r="L26" s="429"/>
      <c r="M26" s="432"/>
      <c r="O26" s="344" t="s">
        <v>116</v>
      </c>
      <c r="P26" s="345" t="s">
        <v>113</v>
      </c>
      <c r="R26" s="338">
        <v>2015</v>
      </c>
      <c r="T26" s="339" t="s">
        <v>117</v>
      </c>
    </row>
    <row r="27" spans="2:20" ht="18" customHeight="1" x14ac:dyDescent="0.3">
      <c r="B27" s="346" t="s">
        <v>118</v>
      </c>
      <c r="C27" s="347">
        <v>42279</v>
      </c>
      <c r="D27" s="348">
        <v>0.70833333333333337</v>
      </c>
      <c r="E27" s="349">
        <v>0.77083333333333337</v>
      </c>
      <c r="F27" s="350">
        <f>SUM(E27-D27)*60*24</f>
        <v>90</v>
      </c>
      <c r="G27" s="351"/>
      <c r="H27" s="352"/>
      <c r="I27" s="352"/>
      <c r="J27" s="352"/>
      <c r="K27" s="353"/>
      <c r="L27" s="354" t="s">
        <v>119</v>
      </c>
      <c r="M27" s="355">
        <f>SUM((M21/45)*F27)+(G27*M16)+(H27*M12)+(I27*M13)+(J27*M14)+(K27*M15)</f>
        <v>15</v>
      </c>
      <c r="N27" s="356"/>
      <c r="O27" s="357"/>
      <c r="P27" s="357"/>
      <c r="Q27" s="289"/>
      <c r="R27" s="338">
        <v>2016</v>
      </c>
      <c r="T27" s="339" t="s">
        <v>120</v>
      </c>
    </row>
    <row r="28" spans="2:20" ht="18" customHeight="1" x14ac:dyDescent="0.3">
      <c r="B28" s="358" t="s">
        <v>121</v>
      </c>
      <c r="C28" s="359"/>
      <c r="D28" s="360"/>
      <c r="E28" s="361"/>
      <c r="F28" s="362">
        <f t="shared" ref="F28:F46" si="0">SUM(E28-D28)*60*24</f>
        <v>0</v>
      </c>
      <c r="G28" s="363"/>
      <c r="H28" s="364"/>
      <c r="I28" s="364"/>
      <c r="J28" s="364"/>
      <c r="K28" s="365"/>
      <c r="L28" s="366"/>
      <c r="M28" s="367">
        <f>SUM((M21/45)*F28)+(G28*M16)+(H28*M12)+(I28*M13)+(J28*M14)+(K28*M15)</f>
        <v>0</v>
      </c>
      <c r="N28" s="356" t="s">
        <v>122</v>
      </c>
      <c r="O28" s="357">
        <v>0.375</v>
      </c>
      <c r="P28" s="357">
        <v>0.5</v>
      </c>
      <c r="Q28" s="289" t="s">
        <v>123</v>
      </c>
      <c r="R28" s="338">
        <v>2017</v>
      </c>
      <c r="T28" s="339" t="s">
        <v>124</v>
      </c>
    </row>
    <row r="29" spans="2:20" ht="18" customHeight="1" x14ac:dyDescent="0.3">
      <c r="B29" s="358" t="s">
        <v>125</v>
      </c>
      <c r="C29" s="359"/>
      <c r="D29" s="360"/>
      <c r="E29" s="361"/>
      <c r="F29" s="362">
        <f t="shared" si="0"/>
        <v>0</v>
      </c>
      <c r="G29" s="363"/>
      <c r="H29" s="364"/>
      <c r="I29" s="364"/>
      <c r="J29" s="364"/>
      <c r="K29" s="365"/>
      <c r="L29" s="366"/>
      <c r="M29" s="367">
        <f>SUM((M21/45)*F29)+(G29*M16)+(H29*M12)+(I29*M13)+(J29*M14)+(K29*M15)</f>
        <v>0</v>
      </c>
      <c r="N29" s="356" t="s">
        <v>126</v>
      </c>
      <c r="O29" s="357">
        <v>0.70833333333333337</v>
      </c>
      <c r="P29" s="357">
        <v>0.77083333333333337</v>
      </c>
      <c r="Q29" s="289" t="s">
        <v>127</v>
      </c>
      <c r="T29" s="339" t="s">
        <v>62</v>
      </c>
    </row>
    <row r="30" spans="2:20" ht="18" customHeight="1" x14ac:dyDescent="0.3">
      <c r="B30" s="358" t="s">
        <v>128</v>
      </c>
      <c r="C30" s="359"/>
      <c r="D30" s="360"/>
      <c r="E30" s="361"/>
      <c r="F30" s="362">
        <f t="shared" si="0"/>
        <v>0</v>
      </c>
      <c r="G30" s="363"/>
      <c r="H30" s="364"/>
      <c r="I30" s="364"/>
      <c r="J30" s="364"/>
      <c r="K30" s="365"/>
      <c r="L30" s="366"/>
      <c r="M30" s="367">
        <f>SUM((M21/45)*F30)+(G30*M16)+(H30*M12)+(I30*M13)+(J30*M14)+(K30*M15)</f>
        <v>0</v>
      </c>
      <c r="N30" s="356" t="s">
        <v>126</v>
      </c>
      <c r="O30" s="357">
        <v>0.77083333333333337</v>
      </c>
      <c r="P30" s="357">
        <v>0.83333333333333337</v>
      </c>
      <c r="Q30" s="289" t="s">
        <v>127</v>
      </c>
    </row>
    <row r="31" spans="2:20" ht="18" customHeight="1" x14ac:dyDescent="0.3">
      <c r="B31" s="358" t="s">
        <v>129</v>
      </c>
      <c r="C31" s="359"/>
      <c r="D31" s="360"/>
      <c r="E31" s="361"/>
      <c r="F31" s="362">
        <f t="shared" si="0"/>
        <v>0</v>
      </c>
      <c r="G31" s="363"/>
      <c r="H31" s="364"/>
      <c r="I31" s="364"/>
      <c r="J31" s="364"/>
      <c r="K31" s="365"/>
      <c r="L31" s="366"/>
      <c r="M31" s="367">
        <f>SUM((M21/45)*F31)+(G31*M16)+(H31*M12)+(I31*M13)+(J31*M14)+(K31*M15)</f>
        <v>0</v>
      </c>
      <c r="N31" s="356" t="s">
        <v>130</v>
      </c>
      <c r="O31" s="357">
        <v>0.8125</v>
      </c>
      <c r="P31" s="357">
        <v>0.875</v>
      </c>
      <c r="Q31" s="289" t="s">
        <v>127</v>
      </c>
    </row>
    <row r="32" spans="2:20" ht="18" customHeight="1" x14ac:dyDescent="0.3">
      <c r="B32" s="358" t="s">
        <v>131</v>
      </c>
      <c r="C32" s="359"/>
      <c r="D32" s="360"/>
      <c r="E32" s="361"/>
      <c r="F32" s="362">
        <f t="shared" si="0"/>
        <v>0</v>
      </c>
      <c r="G32" s="363"/>
      <c r="H32" s="364"/>
      <c r="I32" s="364"/>
      <c r="J32" s="364"/>
      <c r="K32" s="365"/>
      <c r="L32" s="366"/>
      <c r="M32" s="367">
        <f>SUM((M21/45)*F32)+(G32*M16)+(H32*M12)+(I32*M13)+(J32*M14)+(K32*M15)</f>
        <v>0</v>
      </c>
      <c r="N32" s="356" t="s">
        <v>132</v>
      </c>
      <c r="O32" s="357">
        <v>0.83333333333333337</v>
      </c>
      <c r="P32" s="357">
        <v>0.89583333333333337</v>
      </c>
      <c r="Q32" s="289" t="s">
        <v>127</v>
      </c>
    </row>
    <row r="33" spans="2:17" ht="18" customHeight="1" x14ac:dyDescent="0.3">
      <c r="B33" s="358" t="s">
        <v>133</v>
      </c>
      <c r="C33" s="359"/>
      <c r="D33" s="360"/>
      <c r="E33" s="361"/>
      <c r="F33" s="362">
        <f t="shared" si="0"/>
        <v>0</v>
      </c>
      <c r="G33" s="363"/>
      <c r="H33" s="364"/>
      <c r="I33" s="364"/>
      <c r="J33" s="364"/>
      <c r="K33" s="365"/>
      <c r="L33" s="366"/>
      <c r="M33" s="367">
        <f>SUM((M21/45)*F33)+(G33*M16)+(H33*M12)+(I33*M13)+(J33*M14)+(K33*M15)</f>
        <v>0</v>
      </c>
      <c r="N33" s="356"/>
      <c r="O33" s="357"/>
      <c r="P33" s="357"/>
      <c r="Q33" s="289"/>
    </row>
    <row r="34" spans="2:17" ht="18" customHeight="1" x14ac:dyDescent="0.3">
      <c r="B34" s="358" t="s">
        <v>134</v>
      </c>
      <c r="C34" s="359"/>
      <c r="D34" s="360"/>
      <c r="E34" s="361"/>
      <c r="F34" s="362">
        <f t="shared" si="0"/>
        <v>0</v>
      </c>
      <c r="G34" s="363"/>
      <c r="H34" s="364"/>
      <c r="I34" s="364"/>
      <c r="J34" s="364"/>
      <c r="K34" s="365"/>
      <c r="L34" s="366"/>
      <c r="M34" s="367">
        <f>SUM((M21/45)*F34)+(G34*M16)+(H34*M12)+(I34*M13)+(J34*M14)+(K34*M15)</f>
        <v>0</v>
      </c>
      <c r="N34" s="356"/>
      <c r="O34" s="357"/>
      <c r="P34" s="357"/>
      <c r="Q34" s="289"/>
    </row>
    <row r="35" spans="2:17" ht="18" customHeight="1" x14ac:dyDescent="0.3">
      <c r="B35" s="358" t="s">
        <v>135</v>
      </c>
      <c r="C35" s="359"/>
      <c r="D35" s="360"/>
      <c r="E35" s="361"/>
      <c r="F35" s="362">
        <f t="shared" si="0"/>
        <v>0</v>
      </c>
      <c r="G35" s="363"/>
      <c r="H35" s="364"/>
      <c r="I35" s="364"/>
      <c r="J35" s="364"/>
      <c r="K35" s="365"/>
      <c r="L35" s="366"/>
      <c r="M35" s="367">
        <f>SUM((M21/45)*F35)+(G35*M16)+(H35*M12)+(I35*M13)+(J35*M14)+(K35*M15)</f>
        <v>0</v>
      </c>
      <c r="N35" s="368"/>
    </row>
    <row r="36" spans="2:17" ht="18" customHeight="1" x14ac:dyDescent="0.3">
      <c r="B36" s="358" t="s">
        <v>136</v>
      </c>
      <c r="C36" s="359"/>
      <c r="D36" s="360"/>
      <c r="E36" s="361"/>
      <c r="F36" s="362">
        <f t="shared" si="0"/>
        <v>0</v>
      </c>
      <c r="G36" s="363"/>
      <c r="H36" s="364"/>
      <c r="I36" s="364"/>
      <c r="J36" s="364"/>
      <c r="K36" s="365"/>
      <c r="L36" s="366"/>
      <c r="M36" s="367">
        <f>SUM((M21/45)*F36)+(G36*M16)+(H36*M12)+(I36*M13)+(J36*M14)+(K36*M15)</f>
        <v>0</v>
      </c>
      <c r="N36" s="368"/>
      <c r="O36" s="369" t="s">
        <v>137</v>
      </c>
    </row>
    <row r="37" spans="2:17" ht="18" customHeight="1" x14ac:dyDescent="0.3">
      <c r="B37" s="358" t="s">
        <v>138</v>
      </c>
      <c r="C37" s="359"/>
      <c r="D37" s="360"/>
      <c r="E37" s="361"/>
      <c r="F37" s="362">
        <f t="shared" si="0"/>
        <v>0</v>
      </c>
      <c r="G37" s="363"/>
      <c r="H37" s="364"/>
      <c r="I37" s="364"/>
      <c r="J37" s="364"/>
      <c r="K37" s="365"/>
      <c r="L37" s="366"/>
      <c r="M37" s="367">
        <f>SUM((M21/45)*F37)+(G37*M16)+(H37*M12)+(I37*M13)+(J37*M14)+(K37*M15)</f>
        <v>0</v>
      </c>
      <c r="N37" s="368"/>
      <c r="O37" s="333" t="s">
        <v>139</v>
      </c>
    </row>
    <row r="38" spans="2:17" ht="18" customHeight="1" x14ac:dyDescent="0.3">
      <c r="B38" s="358" t="s">
        <v>140</v>
      </c>
      <c r="C38" s="359"/>
      <c r="D38" s="360"/>
      <c r="E38" s="361"/>
      <c r="F38" s="362">
        <f t="shared" si="0"/>
        <v>0</v>
      </c>
      <c r="G38" s="363"/>
      <c r="H38" s="364"/>
      <c r="I38" s="364"/>
      <c r="J38" s="364"/>
      <c r="K38" s="365"/>
      <c r="L38" s="366"/>
      <c r="M38" s="367">
        <f>SUM((M21/45)*F38)+(G38*M16)+(H38*M12)+(I38*M13)+(J38*M14)+(K38*M15)</f>
        <v>0</v>
      </c>
      <c r="N38" s="368"/>
      <c r="O38" s="333" t="s">
        <v>141</v>
      </c>
    </row>
    <row r="39" spans="2:17" ht="18" customHeight="1" x14ac:dyDescent="0.3">
      <c r="B39" s="358" t="s">
        <v>142</v>
      </c>
      <c r="C39" s="359"/>
      <c r="D39" s="360"/>
      <c r="E39" s="361"/>
      <c r="F39" s="362">
        <f t="shared" si="0"/>
        <v>0</v>
      </c>
      <c r="G39" s="363"/>
      <c r="H39" s="364"/>
      <c r="I39" s="364"/>
      <c r="J39" s="364"/>
      <c r="K39" s="365"/>
      <c r="L39" s="366"/>
      <c r="M39" s="367">
        <f>SUM((M21/45)*F39)+(G39*M16)+(H39*M12)+(I39*M13)+(J39*M14)+(K39*M15)</f>
        <v>0</v>
      </c>
      <c r="N39" s="368"/>
      <c r="O39" s="333" t="s">
        <v>143</v>
      </c>
    </row>
    <row r="40" spans="2:17" ht="18" customHeight="1" x14ac:dyDescent="0.3">
      <c r="B40" s="358" t="s">
        <v>144</v>
      </c>
      <c r="C40" s="359"/>
      <c r="D40" s="360"/>
      <c r="E40" s="361"/>
      <c r="F40" s="362">
        <f t="shared" si="0"/>
        <v>0</v>
      </c>
      <c r="G40" s="363"/>
      <c r="H40" s="364"/>
      <c r="I40" s="364"/>
      <c r="J40" s="364"/>
      <c r="K40" s="365"/>
      <c r="L40" s="366"/>
      <c r="M40" s="367">
        <f>SUM((M21/45)*F40)+(G40*M16)+(H40*M12)+(I40*M13)+(J40*M14)+(K40*M15)</f>
        <v>0</v>
      </c>
      <c r="N40" s="368"/>
    </row>
    <row r="41" spans="2:17" ht="18" customHeight="1" x14ac:dyDescent="0.3">
      <c r="B41" s="358" t="s">
        <v>145</v>
      </c>
      <c r="C41" s="359"/>
      <c r="D41" s="360"/>
      <c r="E41" s="361"/>
      <c r="F41" s="362">
        <f t="shared" si="0"/>
        <v>0</v>
      </c>
      <c r="G41" s="363"/>
      <c r="H41" s="364"/>
      <c r="I41" s="364"/>
      <c r="J41" s="364"/>
      <c r="K41" s="365"/>
      <c r="L41" s="366"/>
      <c r="M41" s="367">
        <f>SUM((M21/45)*F41)+(G41*M16)+(H41*M12)+(I41*M13)+(J41*M14)+(K41*M15)</f>
        <v>0</v>
      </c>
      <c r="N41" s="368"/>
      <c r="O41" s="369" t="s">
        <v>146</v>
      </c>
    </row>
    <row r="42" spans="2:17" ht="18" customHeight="1" x14ac:dyDescent="0.3">
      <c r="B42" s="358" t="s">
        <v>147</v>
      </c>
      <c r="C42" s="359"/>
      <c r="D42" s="360"/>
      <c r="E42" s="361"/>
      <c r="F42" s="362">
        <f t="shared" si="0"/>
        <v>0</v>
      </c>
      <c r="G42" s="363"/>
      <c r="H42" s="364"/>
      <c r="I42" s="364"/>
      <c r="J42" s="364"/>
      <c r="K42" s="365"/>
      <c r="L42" s="366"/>
      <c r="M42" s="367">
        <f>SUM((M21/45)*F42)+(G42*M16)+(H42*M12)+(I42*M13)+(J42*M14)+(K42*M15)</f>
        <v>0</v>
      </c>
      <c r="N42" s="368"/>
      <c r="O42" s="333" t="s">
        <v>148</v>
      </c>
    </row>
    <row r="43" spans="2:17" ht="18" customHeight="1" x14ac:dyDescent="0.3">
      <c r="B43" s="358" t="s">
        <v>149</v>
      </c>
      <c r="C43" s="359"/>
      <c r="D43" s="360"/>
      <c r="E43" s="361"/>
      <c r="F43" s="362">
        <f t="shared" si="0"/>
        <v>0</v>
      </c>
      <c r="G43" s="363"/>
      <c r="H43" s="364"/>
      <c r="I43" s="364"/>
      <c r="J43" s="364"/>
      <c r="K43" s="365"/>
      <c r="L43" s="366"/>
      <c r="M43" s="367">
        <f>SUM((M21/45)*F43)+(G43*M16)+(H43*M12)+(I43*M13)+(J43*M14)+(K43*M15)</f>
        <v>0</v>
      </c>
      <c r="N43" s="368"/>
      <c r="O43" s="333" t="s">
        <v>150</v>
      </c>
    </row>
    <row r="44" spans="2:17" ht="18" customHeight="1" x14ac:dyDescent="0.3">
      <c r="B44" s="358" t="s">
        <v>151</v>
      </c>
      <c r="C44" s="359"/>
      <c r="D44" s="360"/>
      <c r="E44" s="361"/>
      <c r="F44" s="362">
        <f t="shared" si="0"/>
        <v>0</v>
      </c>
      <c r="G44" s="363"/>
      <c r="H44" s="364"/>
      <c r="I44" s="364"/>
      <c r="J44" s="364"/>
      <c r="K44" s="365"/>
      <c r="L44" s="366"/>
      <c r="M44" s="367">
        <f>SUM((M21/45)*F44)+(G44*M16)+(H44*M12)+(I44*M13)+(J44*M14)+(K44*M15)</f>
        <v>0</v>
      </c>
      <c r="N44" s="368"/>
      <c r="O44" s="370"/>
    </row>
    <row r="45" spans="2:17" ht="18" customHeight="1" x14ac:dyDescent="0.3">
      <c r="B45" s="358" t="s">
        <v>152</v>
      </c>
      <c r="C45" s="359"/>
      <c r="D45" s="360"/>
      <c r="E45" s="361"/>
      <c r="F45" s="362">
        <f t="shared" si="0"/>
        <v>0</v>
      </c>
      <c r="G45" s="363"/>
      <c r="H45" s="364"/>
      <c r="I45" s="364"/>
      <c r="J45" s="364"/>
      <c r="K45" s="365"/>
      <c r="L45" s="366"/>
      <c r="M45" s="367">
        <f>SUM((M21/45)*F45)+(G45*M16)+(H45*M12)+(I45*M13)+(J45*M14)+(K45*M15)</f>
        <v>0</v>
      </c>
      <c r="N45" s="368"/>
    </row>
    <row r="46" spans="2:17" ht="18" customHeight="1" thickBot="1" x14ac:dyDescent="0.35">
      <c r="B46" s="371" t="s">
        <v>153</v>
      </c>
      <c r="C46" s="372"/>
      <c r="D46" s="373"/>
      <c r="E46" s="374"/>
      <c r="F46" s="375">
        <f t="shared" si="0"/>
        <v>0</v>
      </c>
      <c r="G46" s="376"/>
      <c r="H46" s="377"/>
      <c r="I46" s="377"/>
      <c r="J46" s="377"/>
      <c r="K46" s="378"/>
      <c r="L46" s="379"/>
      <c r="M46" s="380">
        <f>SUM((M21/45)*F46)+(G46*M16)+(H46*M12)+(I46*M13)+(J46*M14)+(K46*M15)</f>
        <v>0</v>
      </c>
      <c r="N46" s="368"/>
    </row>
    <row r="47" spans="2:17" ht="18" customHeight="1" thickBot="1" x14ac:dyDescent="0.35">
      <c r="F47" s="381">
        <f>SUM(F27:F46)/60</f>
        <v>1.5</v>
      </c>
      <c r="G47" s="382">
        <f>SUM(G27:G46)</f>
        <v>0</v>
      </c>
      <c r="H47" s="383"/>
      <c r="I47" s="383"/>
      <c r="J47" s="383"/>
      <c r="K47" s="383"/>
      <c r="L47" s="384" t="s">
        <v>154</v>
      </c>
      <c r="M47" s="385">
        <f>SUM(M27:M46)</f>
        <v>15</v>
      </c>
      <c r="N47" s="368"/>
    </row>
    <row r="48" spans="2:17" ht="15" customHeight="1" x14ac:dyDescent="0.25"/>
    <row r="49" spans="2:11" ht="15" customHeight="1" x14ac:dyDescent="0.25">
      <c r="B49" s="386"/>
      <c r="C49" s="386"/>
      <c r="D49" s="386"/>
      <c r="F49" s="387"/>
      <c r="G49" s="386"/>
      <c r="H49" s="386"/>
      <c r="I49" s="386"/>
    </row>
    <row r="50" spans="2:11" ht="3" customHeight="1" x14ac:dyDescent="0.25">
      <c r="B50" s="388"/>
      <c r="C50" s="388"/>
      <c r="D50" s="388"/>
      <c r="F50" s="389"/>
      <c r="G50" s="388"/>
      <c r="H50" s="388"/>
      <c r="I50" s="388"/>
      <c r="J50" s="388"/>
      <c r="K50" s="388"/>
    </row>
    <row r="51" spans="2:11" ht="15" customHeight="1" x14ac:dyDescent="0.25">
      <c r="B51" s="390" t="s">
        <v>12</v>
      </c>
      <c r="F51" s="390" t="s">
        <v>155</v>
      </c>
    </row>
  </sheetData>
  <sheetProtection sheet="1" selectLockedCells="1"/>
  <dataConsolidate function="count" link="1">
    <dataRefs count="4">
      <dataRef ref="J10:K14" sheet="Abrechnung" r:id="rId1"/>
      <dataRef ref="M19:M20" sheet="Abrechnung" r:id="rId2"/>
      <dataRef ref="R25:R28" sheet="Abrechnung" r:id="rId3"/>
      <dataRef ref="O31:O33" sheet="Abrechnung" r:id="rId4"/>
    </dataRefs>
  </dataConsolidate>
  <mergeCells count="22">
    <mergeCell ref="M24:M26"/>
    <mergeCell ref="Q11:S11"/>
    <mergeCell ref="O24:P25"/>
    <mergeCell ref="B15:F15"/>
    <mergeCell ref="B17:F17"/>
    <mergeCell ref="B20:F20"/>
    <mergeCell ref="L23:M23"/>
    <mergeCell ref="B24:B26"/>
    <mergeCell ref="C24:C26"/>
    <mergeCell ref="D24:E25"/>
    <mergeCell ref="F24:F25"/>
    <mergeCell ref="G24:G25"/>
    <mergeCell ref="H24:H26"/>
    <mergeCell ref="I24:I26"/>
    <mergeCell ref="J24:J26"/>
    <mergeCell ref="K24:K26"/>
    <mergeCell ref="L24:L26"/>
    <mergeCell ref="B13:F13"/>
    <mergeCell ref="B6:M6"/>
    <mergeCell ref="B11:C11"/>
    <mergeCell ref="E11:F11"/>
    <mergeCell ref="O11:P11"/>
  </mergeCells>
  <dataValidations count="7">
    <dataValidation type="list" allowBlank="1" showInputMessage="1" showErrorMessage="1" sqref="E27:E46 JA27:JA46 SW27:SW46 ACS27:ACS46 AMO27:AMO46 AWK27:AWK46 BGG27:BGG46 BQC27:BQC46 BZY27:BZY46 CJU27:CJU46 CTQ27:CTQ46 DDM27:DDM46 DNI27:DNI46 DXE27:DXE46 EHA27:EHA46 EQW27:EQW46 FAS27:FAS46 FKO27:FKO46 FUK27:FUK46 GEG27:GEG46 GOC27:GOC46 GXY27:GXY46 HHU27:HHU46 HRQ27:HRQ46 IBM27:IBM46 ILI27:ILI46 IVE27:IVE46 JFA27:JFA46 JOW27:JOW46 JYS27:JYS46 KIO27:KIO46 KSK27:KSK46 LCG27:LCG46 LMC27:LMC46 LVY27:LVY46 MFU27:MFU46 MPQ27:MPQ46 MZM27:MZM46 NJI27:NJI46 NTE27:NTE46 ODA27:ODA46 OMW27:OMW46 OWS27:OWS46 PGO27:PGO46 PQK27:PQK46 QAG27:QAG46 QKC27:QKC46 QTY27:QTY46 RDU27:RDU46 RNQ27:RNQ46 RXM27:RXM46 SHI27:SHI46 SRE27:SRE46 TBA27:TBA46 TKW27:TKW46 TUS27:TUS46 UEO27:UEO46 UOK27:UOK46 UYG27:UYG46 VIC27:VIC46 VRY27:VRY46 WBU27:WBU46 WLQ27:WLQ46 WVM27:WVM46 E65563:E65582 JA65563:JA65582 SW65563:SW65582 ACS65563:ACS65582 AMO65563:AMO65582 AWK65563:AWK65582 BGG65563:BGG65582 BQC65563:BQC65582 BZY65563:BZY65582 CJU65563:CJU65582 CTQ65563:CTQ65582 DDM65563:DDM65582 DNI65563:DNI65582 DXE65563:DXE65582 EHA65563:EHA65582 EQW65563:EQW65582 FAS65563:FAS65582 FKO65563:FKO65582 FUK65563:FUK65582 GEG65563:GEG65582 GOC65563:GOC65582 GXY65563:GXY65582 HHU65563:HHU65582 HRQ65563:HRQ65582 IBM65563:IBM65582 ILI65563:ILI65582 IVE65563:IVE65582 JFA65563:JFA65582 JOW65563:JOW65582 JYS65563:JYS65582 KIO65563:KIO65582 KSK65563:KSK65582 LCG65563:LCG65582 LMC65563:LMC65582 LVY65563:LVY65582 MFU65563:MFU65582 MPQ65563:MPQ65582 MZM65563:MZM65582 NJI65563:NJI65582 NTE65563:NTE65582 ODA65563:ODA65582 OMW65563:OMW65582 OWS65563:OWS65582 PGO65563:PGO65582 PQK65563:PQK65582 QAG65563:QAG65582 QKC65563:QKC65582 QTY65563:QTY65582 RDU65563:RDU65582 RNQ65563:RNQ65582 RXM65563:RXM65582 SHI65563:SHI65582 SRE65563:SRE65582 TBA65563:TBA65582 TKW65563:TKW65582 TUS65563:TUS65582 UEO65563:UEO65582 UOK65563:UOK65582 UYG65563:UYG65582 VIC65563:VIC65582 VRY65563:VRY65582 WBU65563:WBU65582 WLQ65563:WLQ65582 WVM65563:WVM65582 E131099:E131118 JA131099:JA131118 SW131099:SW131118 ACS131099:ACS131118 AMO131099:AMO131118 AWK131099:AWK131118 BGG131099:BGG131118 BQC131099:BQC131118 BZY131099:BZY131118 CJU131099:CJU131118 CTQ131099:CTQ131118 DDM131099:DDM131118 DNI131099:DNI131118 DXE131099:DXE131118 EHA131099:EHA131118 EQW131099:EQW131118 FAS131099:FAS131118 FKO131099:FKO131118 FUK131099:FUK131118 GEG131099:GEG131118 GOC131099:GOC131118 GXY131099:GXY131118 HHU131099:HHU131118 HRQ131099:HRQ131118 IBM131099:IBM131118 ILI131099:ILI131118 IVE131099:IVE131118 JFA131099:JFA131118 JOW131099:JOW131118 JYS131099:JYS131118 KIO131099:KIO131118 KSK131099:KSK131118 LCG131099:LCG131118 LMC131099:LMC131118 LVY131099:LVY131118 MFU131099:MFU131118 MPQ131099:MPQ131118 MZM131099:MZM131118 NJI131099:NJI131118 NTE131099:NTE131118 ODA131099:ODA131118 OMW131099:OMW131118 OWS131099:OWS131118 PGO131099:PGO131118 PQK131099:PQK131118 QAG131099:QAG131118 QKC131099:QKC131118 QTY131099:QTY131118 RDU131099:RDU131118 RNQ131099:RNQ131118 RXM131099:RXM131118 SHI131099:SHI131118 SRE131099:SRE131118 TBA131099:TBA131118 TKW131099:TKW131118 TUS131099:TUS131118 UEO131099:UEO131118 UOK131099:UOK131118 UYG131099:UYG131118 VIC131099:VIC131118 VRY131099:VRY131118 WBU131099:WBU131118 WLQ131099:WLQ131118 WVM131099:WVM131118 E196635:E196654 JA196635:JA196654 SW196635:SW196654 ACS196635:ACS196654 AMO196635:AMO196654 AWK196635:AWK196654 BGG196635:BGG196654 BQC196635:BQC196654 BZY196635:BZY196654 CJU196635:CJU196654 CTQ196635:CTQ196654 DDM196635:DDM196654 DNI196635:DNI196654 DXE196635:DXE196654 EHA196635:EHA196654 EQW196635:EQW196654 FAS196635:FAS196654 FKO196635:FKO196654 FUK196635:FUK196654 GEG196635:GEG196654 GOC196635:GOC196654 GXY196635:GXY196654 HHU196635:HHU196654 HRQ196635:HRQ196654 IBM196635:IBM196654 ILI196635:ILI196654 IVE196635:IVE196654 JFA196635:JFA196654 JOW196635:JOW196654 JYS196635:JYS196654 KIO196635:KIO196654 KSK196635:KSK196654 LCG196635:LCG196654 LMC196635:LMC196654 LVY196635:LVY196654 MFU196635:MFU196654 MPQ196635:MPQ196654 MZM196635:MZM196654 NJI196635:NJI196654 NTE196635:NTE196654 ODA196635:ODA196654 OMW196635:OMW196654 OWS196635:OWS196654 PGO196635:PGO196654 PQK196635:PQK196654 QAG196635:QAG196654 QKC196635:QKC196654 QTY196635:QTY196654 RDU196635:RDU196654 RNQ196635:RNQ196654 RXM196635:RXM196654 SHI196635:SHI196654 SRE196635:SRE196654 TBA196635:TBA196654 TKW196635:TKW196654 TUS196635:TUS196654 UEO196635:UEO196654 UOK196635:UOK196654 UYG196635:UYG196654 VIC196635:VIC196654 VRY196635:VRY196654 WBU196635:WBU196654 WLQ196635:WLQ196654 WVM196635:WVM196654 E262171:E262190 JA262171:JA262190 SW262171:SW262190 ACS262171:ACS262190 AMO262171:AMO262190 AWK262171:AWK262190 BGG262171:BGG262190 BQC262171:BQC262190 BZY262171:BZY262190 CJU262171:CJU262190 CTQ262171:CTQ262190 DDM262171:DDM262190 DNI262171:DNI262190 DXE262171:DXE262190 EHA262171:EHA262190 EQW262171:EQW262190 FAS262171:FAS262190 FKO262171:FKO262190 FUK262171:FUK262190 GEG262171:GEG262190 GOC262171:GOC262190 GXY262171:GXY262190 HHU262171:HHU262190 HRQ262171:HRQ262190 IBM262171:IBM262190 ILI262171:ILI262190 IVE262171:IVE262190 JFA262171:JFA262190 JOW262171:JOW262190 JYS262171:JYS262190 KIO262171:KIO262190 KSK262171:KSK262190 LCG262171:LCG262190 LMC262171:LMC262190 LVY262171:LVY262190 MFU262171:MFU262190 MPQ262171:MPQ262190 MZM262171:MZM262190 NJI262171:NJI262190 NTE262171:NTE262190 ODA262171:ODA262190 OMW262171:OMW262190 OWS262171:OWS262190 PGO262171:PGO262190 PQK262171:PQK262190 QAG262171:QAG262190 QKC262171:QKC262190 QTY262171:QTY262190 RDU262171:RDU262190 RNQ262171:RNQ262190 RXM262171:RXM262190 SHI262171:SHI262190 SRE262171:SRE262190 TBA262171:TBA262190 TKW262171:TKW262190 TUS262171:TUS262190 UEO262171:UEO262190 UOK262171:UOK262190 UYG262171:UYG262190 VIC262171:VIC262190 VRY262171:VRY262190 WBU262171:WBU262190 WLQ262171:WLQ262190 WVM262171:WVM262190 E327707:E327726 JA327707:JA327726 SW327707:SW327726 ACS327707:ACS327726 AMO327707:AMO327726 AWK327707:AWK327726 BGG327707:BGG327726 BQC327707:BQC327726 BZY327707:BZY327726 CJU327707:CJU327726 CTQ327707:CTQ327726 DDM327707:DDM327726 DNI327707:DNI327726 DXE327707:DXE327726 EHA327707:EHA327726 EQW327707:EQW327726 FAS327707:FAS327726 FKO327707:FKO327726 FUK327707:FUK327726 GEG327707:GEG327726 GOC327707:GOC327726 GXY327707:GXY327726 HHU327707:HHU327726 HRQ327707:HRQ327726 IBM327707:IBM327726 ILI327707:ILI327726 IVE327707:IVE327726 JFA327707:JFA327726 JOW327707:JOW327726 JYS327707:JYS327726 KIO327707:KIO327726 KSK327707:KSK327726 LCG327707:LCG327726 LMC327707:LMC327726 LVY327707:LVY327726 MFU327707:MFU327726 MPQ327707:MPQ327726 MZM327707:MZM327726 NJI327707:NJI327726 NTE327707:NTE327726 ODA327707:ODA327726 OMW327707:OMW327726 OWS327707:OWS327726 PGO327707:PGO327726 PQK327707:PQK327726 QAG327707:QAG327726 QKC327707:QKC327726 QTY327707:QTY327726 RDU327707:RDU327726 RNQ327707:RNQ327726 RXM327707:RXM327726 SHI327707:SHI327726 SRE327707:SRE327726 TBA327707:TBA327726 TKW327707:TKW327726 TUS327707:TUS327726 UEO327707:UEO327726 UOK327707:UOK327726 UYG327707:UYG327726 VIC327707:VIC327726 VRY327707:VRY327726 WBU327707:WBU327726 WLQ327707:WLQ327726 WVM327707:WVM327726 E393243:E393262 JA393243:JA393262 SW393243:SW393262 ACS393243:ACS393262 AMO393243:AMO393262 AWK393243:AWK393262 BGG393243:BGG393262 BQC393243:BQC393262 BZY393243:BZY393262 CJU393243:CJU393262 CTQ393243:CTQ393262 DDM393243:DDM393262 DNI393243:DNI393262 DXE393243:DXE393262 EHA393243:EHA393262 EQW393243:EQW393262 FAS393243:FAS393262 FKO393243:FKO393262 FUK393243:FUK393262 GEG393243:GEG393262 GOC393243:GOC393262 GXY393243:GXY393262 HHU393243:HHU393262 HRQ393243:HRQ393262 IBM393243:IBM393262 ILI393243:ILI393262 IVE393243:IVE393262 JFA393243:JFA393262 JOW393243:JOW393262 JYS393243:JYS393262 KIO393243:KIO393262 KSK393243:KSK393262 LCG393243:LCG393262 LMC393243:LMC393262 LVY393243:LVY393262 MFU393243:MFU393262 MPQ393243:MPQ393262 MZM393243:MZM393262 NJI393243:NJI393262 NTE393243:NTE393262 ODA393243:ODA393262 OMW393243:OMW393262 OWS393243:OWS393262 PGO393243:PGO393262 PQK393243:PQK393262 QAG393243:QAG393262 QKC393243:QKC393262 QTY393243:QTY393262 RDU393243:RDU393262 RNQ393243:RNQ393262 RXM393243:RXM393262 SHI393243:SHI393262 SRE393243:SRE393262 TBA393243:TBA393262 TKW393243:TKW393262 TUS393243:TUS393262 UEO393243:UEO393262 UOK393243:UOK393262 UYG393243:UYG393262 VIC393243:VIC393262 VRY393243:VRY393262 WBU393243:WBU393262 WLQ393243:WLQ393262 WVM393243:WVM393262 E458779:E458798 JA458779:JA458798 SW458779:SW458798 ACS458779:ACS458798 AMO458779:AMO458798 AWK458779:AWK458798 BGG458779:BGG458798 BQC458779:BQC458798 BZY458779:BZY458798 CJU458779:CJU458798 CTQ458779:CTQ458798 DDM458779:DDM458798 DNI458779:DNI458798 DXE458779:DXE458798 EHA458779:EHA458798 EQW458779:EQW458798 FAS458779:FAS458798 FKO458779:FKO458798 FUK458779:FUK458798 GEG458779:GEG458798 GOC458779:GOC458798 GXY458779:GXY458798 HHU458779:HHU458798 HRQ458779:HRQ458798 IBM458779:IBM458798 ILI458779:ILI458798 IVE458779:IVE458798 JFA458779:JFA458798 JOW458779:JOW458798 JYS458779:JYS458798 KIO458779:KIO458798 KSK458779:KSK458798 LCG458779:LCG458798 LMC458779:LMC458798 LVY458779:LVY458798 MFU458779:MFU458798 MPQ458779:MPQ458798 MZM458779:MZM458798 NJI458779:NJI458798 NTE458779:NTE458798 ODA458779:ODA458798 OMW458779:OMW458798 OWS458779:OWS458798 PGO458779:PGO458798 PQK458779:PQK458798 QAG458779:QAG458798 QKC458779:QKC458798 QTY458779:QTY458798 RDU458779:RDU458798 RNQ458779:RNQ458798 RXM458779:RXM458798 SHI458779:SHI458798 SRE458779:SRE458798 TBA458779:TBA458798 TKW458779:TKW458798 TUS458779:TUS458798 UEO458779:UEO458798 UOK458779:UOK458798 UYG458779:UYG458798 VIC458779:VIC458798 VRY458779:VRY458798 WBU458779:WBU458798 WLQ458779:WLQ458798 WVM458779:WVM458798 E524315:E524334 JA524315:JA524334 SW524315:SW524334 ACS524315:ACS524334 AMO524315:AMO524334 AWK524315:AWK524334 BGG524315:BGG524334 BQC524315:BQC524334 BZY524315:BZY524334 CJU524315:CJU524334 CTQ524315:CTQ524334 DDM524315:DDM524334 DNI524315:DNI524334 DXE524315:DXE524334 EHA524315:EHA524334 EQW524315:EQW524334 FAS524315:FAS524334 FKO524315:FKO524334 FUK524315:FUK524334 GEG524315:GEG524334 GOC524315:GOC524334 GXY524315:GXY524334 HHU524315:HHU524334 HRQ524315:HRQ524334 IBM524315:IBM524334 ILI524315:ILI524334 IVE524315:IVE524334 JFA524315:JFA524334 JOW524315:JOW524334 JYS524315:JYS524334 KIO524315:KIO524334 KSK524315:KSK524334 LCG524315:LCG524334 LMC524315:LMC524334 LVY524315:LVY524334 MFU524315:MFU524334 MPQ524315:MPQ524334 MZM524315:MZM524334 NJI524315:NJI524334 NTE524315:NTE524334 ODA524315:ODA524334 OMW524315:OMW524334 OWS524315:OWS524334 PGO524315:PGO524334 PQK524315:PQK524334 QAG524315:QAG524334 QKC524315:QKC524334 QTY524315:QTY524334 RDU524315:RDU524334 RNQ524315:RNQ524334 RXM524315:RXM524334 SHI524315:SHI524334 SRE524315:SRE524334 TBA524315:TBA524334 TKW524315:TKW524334 TUS524315:TUS524334 UEO524315:UEO524334 UOK524315:UOK524334 UYG524315:UYG524334 VIC524315:VIC524334 VRY524315:VRY524334 WBU524315:WBU524334 WLQ524315:WLQ524334 WVM524315:WVM524334 E589851:E589870 JA589851:JA589870 SW589851:SW589870 ACS589851:ACS589870 AMO589851:AMO589870 AWK589851:AWK589870 BGG589851:BGG589870 BQC589851:BQC589870 BZY589851:BZY589870 CJU589851:CJU589870 CTQ589851:CTQ589870 DDM589851:DDM589870 DNI589851:DNI589870 DXE589851:DXE589870 EHA589851:EHA589870 EQW589851:EQW589870 FAS589851:FAS589870 FKO589851:FKO589870 FUK589851:FUK589870 GEG589851:GEG589870 GOC589851:GOC589870 GXY589851:GXY589870 HHU589851:HHU589870 HRQ589851:HRQ589870 IBM589851:IBM589870 ILI589851:ILI589870 IVE589851:IVE589870 JFA589851:JFA589870 JOW589851:JOW589870 JYS589851:JYS589870 KIO589851:KIO589870 KSK589851:KSK589870 LCG589851:LCG589870 LMC589851:LMC589870 LVY589851:LVY589870 MFU589851:MFU589870 MPQ589851:MPQ589870 MZM589851:MZM589870 NJI589851:NJI589870 NTE589851:NTE589870 ODA589851:ODA589870 OMW589851:OMW589870 OWS589851:OWS589870 PGO589851:PGO589870 PQK589851:PQK589870 QAG589851:QAG589870 QKC589851:QKC589870 QTY589851:QTY589870 RDU589851:RDU589870 RNQ589851:RNQ589870 RXM589851:RXM589870 SHI589851:SHI589870 SRE589851:SRE589870 TBA589851:TBA589870 TKW589851:TKW589870 TUS589851:TUS589870 UEO589851:UEO589870 UOK589851:UOK589870 UYG589851:UYG589870 VIC589851:VIC589870 VRY589851:VRY589870 WBU589851:WBU589870 WLQ589851:WLQ589870 WVM589851:WVM589870 E655387:E655406 JA655387:JA655406 SW655387:SW655406 ACS655387:ACS655406 AMO655387:AMO655406 AWK655387:AWK655406 BGG655387:BGG655406 BQC655387:BQC655406 BZY655387:BZY655406 CJU655387:CJU655406 CTQ655387:CTQ655406 DDM655387:DDM655406 DNI655387:DNI655406 DXE655387:DXE655406 EHA655387:EHA655406 EQW655387:EQW655406 FAS655387:FAS655406 FKO655387:FKO655406 FUK655387:FUK655406 GEG655387:GEG655406 GOC655387:GOC655406 GXY655387:GXY655406 HHU655387:HHU655406 HRQ655387:HRQ655406 IBM655387:IBM655406 ILI655387:ILI655406 IVE655387:IVE655406 JFA655387:JFA655406 JOW655387:JOW655406 JYS655387:JYS655406 KIO655387:KIO655406 KSK655387:KSK655406 LCG655387:LCG655406 LMC655387:LMC655406 LVY655387:LVY655406 MFU655387:MFU655406 MPQ655387:MPQ655406 MZM655387:MZM655406 NJI655387:NJI655406 NTE655387:NTE655406 ODA655387:ODA655406 OMW655387:OMW655406 OWS655387:OWS655406 PGO655387:PGO655406 PQK655387:PQK655406 QAG655387:QAG655406 QKC655387:QKC655406 QTY655387:QTY655406 RDU655387:RDU655406 RNQ655387:RNQ655406 RXM655387:RXM655406 SHI655387:SHI655406 SRE655387:SRE655406 TBA655387:TBA655406 TKW655387:TKW655406 TUS655387:TUS655406 UEO655387:UEO655406 UOK655387:UOK655406 UYG655387:UYG655406 VIC655387:VIC655406 VRY655387:VRY655406 WBU655387:WBU655406 WLQ655387:WLQ655406 WVM655387:WVM655406 E720923:E720942 JA720923:JA720942 SW720923:SW720942 ACS720923:ACS720942 AMO720923:AMO720942 AWK720923:AWK720942 BGG720923:BGG720942 BQC720923:BQC720942 BZY720923:BZY720942 CJU720923:CJU720942 CTQ720923:CTQ720942 DDM720923:DDM720942 DNI720923:DNI720942 DXE720923:DXE720942 EHA720923:EHA720942 EQW720923:EQW720942 FAS720923:FAS720942 FKO720923:FKO720942 FUK720923:FUK720942 GEG720923:GEG720942 GOC720923:GOC720942 GXY720923:GXY720942 HHU720923:HHU720942 HRQ720923:HRQ720942 IBM720923:IBM720942 ILI720923:ILI720942 IVE720923:IVE720942 JFA720923:JFA720942 JOW720923:JOW720942 JYS720923:JYS720942 KIO720923:KIO720942 KSK720923:KSK720942 LCG720923:LCG720942 LMC720923:LMC720942 LVY720923:LVY720942 MFU720923:MFU720942 MPQ720923:MPQ720942 MZM720923:MZM720942 NJI720923:NJI720942 NTE720923:NTE720942 ODA720923:ODA720942 OMW720923:OMW720942 OWS720923:OWS720942 PGO720923:PGO720942 PQK720923:PQK720942 QAG720923:QAG720942 QKC720923:QKC720942 QTY720923:QTY720942 RDU720923:RDU720942 RNQ720923:RNQ720942 RXM720923:RXM720942 SHI720923:SHI720942 SRE720923:SRE720942 TBA720923:TBA720942 TKW720923:TKW720942 TUS720923:TUS720942 UEO720923:UEO720942 UOK720923:UOK720942 UYG720923:UYG720942 VIC720923:VIC720942 VRY720923:VRY720942 WBU720923:WBU720942 WLQ720923:WLQ720942 WVM720923:WVM720942 E786459:E786478 JA786459:JA786478 SW786459:SW786478 ACS786459:ACS786478 AMO786459:AMO786478 AWK786459:AWK786478 BGG786459:BGG786478 BQC786459:BQC786478 BZY786459:BZY786478 CJU786459:CJU786478 CTQ786459:CTQ786478 DDM786459:DDM786478 DNI786459:DNI786478 DXE786459:DXE786478 EHA786459:EHA786478 EQW786459:EQW786478 FAS786459:FAS786478 FKO786459:FKO786478 FUK786459:FUK786478 GEG786459:GEG786478 GOC786459:GOC786478 GXY786459:GXY786478 HHU786459:HHU786478 HRQ786459:HRQ786478 IBM786459:IBM786478 ILI786459:ILI786478 IVE786459:IVE786478 JFA786459:JFA786478 JOW786459:JOW786478 JYS786459:JYS786478 KIO786459:KIO786478 KSK786459:KSK786478 LCG786459:LCG786478 LMC786459:LMC786478 LVY786459:LVY786478 MFU786459:MFU786478 MPQ786459:MPQ786478 MZM786459:MZM786478 NJI786459:NJI786478 NTE786459:NTE786478 ODA786459:ODA786478 OMW786459:OMW786478 OWS786459:OWS786478 PGO786459:PGO786478 PQK786459:PQK786478 QAG786459:QAG786478 QKC786459:QKC786478 QTY786459:QTY786478 RDU786459:RDU786478 RNQ786459:RNQ786478 RXM786459:RXM786478 SHI786459:SHI786478 SRE786459:SRE786478 TBA786459:TBA786478 TKW786459:TKW786478 TUS786459:TUS786478 UEO786459:UEO786478 UOK786459:UOK786478 UYG786459:UYG786478 VIC786459:VIC786478 VRY786459:VRY786478 WBU786459:WBU786478 WLQ786459:WLQ786478 WVM786459:WVM786478 E851995:E852014 JA851995:JA852014 SW851995:SW852014 ACS851995:ACS852014 AMO851995:AMO852014 AWK851995:AWK852014 BGG851995:BGG852014 BQC851995:BQC852014 BZY851995:BZY852014 CJU851995:CJU852014 CTQ851995:CTQ852014 DDM851995:DDM852014 DNI851995:DNI852014 DXE851995:DXE852014 EHA851995:EHA852014 EQW851995:EQW852014 FAS851995:FAS852014 FKO851995:FKO852014 FUK851995:FUK852014 GEG851995:GEG852014 GOC851995:GOC852014 GXY851995:GXY852014 HHU851995:HHU852014 HRQ851995:HRQ852014 IBM851995:IBM852014 ILI851995:ILI852014 IVE851995:IVE852014 JFA851995:JFA852014 JOW851995:JOW852014 JYS851995:JYS852014 KIO851995:KIO852014 KSK851995:KSK852014 LCG851995:LCG852014 LMC851995:LMC852014 LVY851995:LVY852014 MFU851995:MFU852014 MPQ851995:MPQ852014 MZM851995:MZM852014 NJI851995:NJI852014 NTE851995:NTE852014 ODA851995:ODA852014 OMW851995:OMW852014 OWS851995:OWS852014 PGO851995:PGO852014 PQK851995:PQK852014 QAG851995:QAG852014 QKC851995:QKC852014 QTY851995:QTY852014 RDU851995:RDU852014 RNQ851995:RNQ852014 RXM851995:RXM852014 SHI851995:SHI852014 SRE851995:SRE852014 TBA851995:TBA852014 TKW851995:TKW852014 TUS851995:TUS852014 UEO851995:UEO852014 UOK851995:UOK852014 UYG851995:UYG852014 VIC851995:VIC852014 VRY851995:VRY852014 WBU851995:WBU852014 WLQ851995:WLQ852014 WVM851995:WVM852014 E917531:E917550 JA917531:JA917550 SW917531:SW917550 ACS917531:ACS917550 AMO917531:AMO917550 AWK917531:AWK917550 BGG917531:BGG917550 BQC917531:BQC917550 BZY917531:BZY917550 CJU917531:CJU917550 CTQ917531:CTQ917550 DDM917531:DDM917550 DNI917531:DNI917550 DXE917531:DXE917550 EHA917531:EHA917550 EQW917531:EQW917550 FAS917531:FAS917550 FKO917531:FKO917550 FUK917531:FUK917550 GEG917531:GEG917550 GOC917531:GOC917550 GXY917531:GXY917550 HHU917531:HHU917550 HRQ917531:HRQ917550 IBM917531:IBM917550 ILI917531:ILI917550 IVE917531:IVE917550 JFA917531:JFA917550 JOW917531:JOW917550 JYS917531:JYS917550 KIO917531:KIO917550 KSK917531:KSK917550 LCG917531:LCG917550 LMC917531:LMC917550 LVY917531:LVY917550 MFU917531:MFU917550 MPQ917531:MPQ917550 MZM917531:MZM917550 NJI917531:NJI917550 NTE917531:NTE917550 ODA917531:ODA917550 OMW917531:OMW917550 OWS917531:OWS917550 PGO917531:PGO917550 PQK917531:PQK917550 QAG917531:QAG917550 QKC917531:QKC917550 QTY917531:QTY917550 RDU917531:RDU917550 RNQ917531:RNQ917550 RXM917531:RXM917550 SHI917531:SHI917550 SRE917531:SRE917550 TBA917531:TBA917550 TKW917531:TKW917550 TUS917531:TUS917550 UEO917531:UEO917550 UOK917531:UOK917550 UYG917531:UYG917550 VIC917531:VIC917550 VRY917531:VRY917550 WBU917531:WBU917550 WLQ917531:WLQ917550 WVM917531:WVM917550 E983067:E983086 JA983067:JA983086 SW983067:SW983086 ACS983067:ACS983086 AMO983067:AMO983086 AWK983067:AWK983086 BGG983067:BGG983086 BQC983067:BQC983086 BZY983067:BZY983086 CJU983067:CJU983086 CTQ983067:CTQ983086 DDM983067:DDM983086 DNI983067:DNI983086 DXE983067:DXE983086 EHA983067:EHA983086 EQW983067:EQW983086 FAS983067:FAS983086 FKO983067:FKO983086 FUK983067:FUK983086 GEG983067:GEG983086 GOC983067:GOC983086 GXY983067:GXY983086 HHU983067:HHU983086 HRQ983067:HRQ983086 IBM983067:IBM983086 ILI983067:ILI983086 IVE983067:IVE983086 JFA983067:JFA983086 JOW983067:JOW983086 JYS983067:JYS983086 KIO983067:KIO983086 KSK983067:KSK983086 LCG983067:LCG983086 LMC983067:LMC983086 LVY983067:LVY983086 MFU983067:MFU983086 MPQ983067:MPQ983086 MZM983067:MZM983086 NJI983067:NJI983086 NTE983067:NTE983086 ODA983067:ODA983086 OMW983067:OMW983086 OWS983067:OWS983086 PGO983067:PGO983086 PQK983067:PQK983086 QAG983067:QAG983086 QKC983067:QKC983086 QTY983067:QTY983086 RDU983067:RDU983086 RNQ983067:RNQ983086 RXM983067:RXM983086 SHI983067:SHI983086 SRE983067:SRE983086 TBA983067:TBA983086 TKW983067:TKW983086 TUS983067:TUS983086 UEO983067:UEO983086 UOK983067:UOK983086 UYG983067:UYG983086 VIC983067:VIC983086 VRY983067:VRY983086 WBU983067:WBU983086 WLQ983067:WLQ983086 WVM983067:WVM983086">
      <formula1>$P$27:$P$34</formula1>
    </dataValidation>
    <dataValidation type="list" allowBlank="1" showInputMessage="1" showErrorMessage="1" sqref="D27:D46 IZ27:IZ46 SV27:SV46 ACR27:ACR46 AMN27:AMN46 AWJ27:AWJ46 BGF27:BGF46 BQB27:BQB46 BZX27:BZX46 CJT27:CJT46 CTP27:CTP46 DDL27:DDL46 DNH27:DNH46 DXD27:DXD46 EGZ27:EGZ46 EQV27:EQV46 FAR27:FAR46 FKN27:FKN46 FUJ27:FUJ46 GEF27:GEF46 GOB27:GOB46 GXX27:GXX46 HHT27:HHT46 HRP27:HRP46 IBL27:IBL46 ILH27:ILH46 IVD27:IVD46 JEZ27:JEZ46 JOV27:JOV46 JYR27:JYR46 KIN27:KIN46 KSJ27:KSJ46 LCF27:LCF46 LMB27:LMB46 LVX27:LVX46 MFT27:MFT46 MPP27:MPP46 MZL27:MZL46 NJH27:NJH46 NTD27:NTD46 OCZ27:OCZ46 OMV27:OMV46 OWR27:OWR46 PGN27:PGN46 PQJ27:PQJ46 QAF27:QAF46 QKB27:QKB46 QTX27:QTX46 RDT27:RDT46 RNP27:RNP46 RXL27:RXL46 SHH27:SHH46 SRD27:SRD46 TAZ27:TAZ46 TKV27:TKV46 TUR27:TUR46 UEN27:UEN46 UOJ27:UOJ46 UYF27:UYF46 VIB27:VIB46 VRX27:VRX46 WBT27:WBT46 WLP27:WLP46 WVL27:WVL46 D65563:D65582 IZ65563:IZ65582 SV65563:SV65582 ACR65563:ACR65582 AMN65563:AMN65582 AWJ65563:AWJ65582 BGF65563:BGF65582 BQB65563:BQB65582 BZX65563:BZX65582 CJT65563:CJT65582 CTP65563:CTP65582 DDL65563:DDL65582 DNH65563:DNH65582 DXD65563:DXD65582 EGZ65563:EGZ65582 EQV65563:EQV65582 FAR65563:FAR65582 FKN65563:FKN65582 FUJ65563:FUJ65582 GEF65563:GEF65582 GOB65563:GOB65582 GXX65563:GXX65582 HHT65563:HHT65582 HRP65563:HRP65582 IBL65563:IBL65582 ILH65563:ILH65582 IVD65563:IVD65582 JEZ65563:JEZ65582 JOV65563:JOV65582 JYR65563:JYR65582 KIN65563:KIN65582 KSJ65563:KSJ65582 LCF65563:LCF65582 LMB65563:LMB65582 LVX65563:LVX65582 MFT65563:MFT65582 MPP65563:MPP65582 MZL65563:MZL65582 NJH65563:NJH65582 NTD65563:NTD65582 OCZ65563:OCZ65582 OMV65563:OMV65582 OWR65563:OWR65582 PGN65563:PGN65582 PQJ65563:PQJ65582 QAF65563:QAF65582 QKB65563:QKB65582 QTX65563:QTX65582 RDT65563:RDT65582 RNP65563:RNP65582 RXL65563:RXL65582 SHH65563:SHH65582 SRD65563:SRD65582 TAZ65563:TAZ65582 TKV65563:TKV65582 TUR65563:TUR65582 UEN65563:UEN65582 UOJ65563:UOJ65582 UYF65563:UYF65582 VIB65563:VIB65582 VRX65563:VRX65582 WBT65563:WBT65582 WLP65563:WLP65582 WVL65563:WVL65582 D131099:D131118 IZ131099:IZ131118 SV131099:SV131118 ACR131099:ACR131118 AMN131099:AMN131118 AWJ131099:AWJ131118 BGF131099:BGF131118 BQB131099:BQB131118 BZX131099:BZX131118 CJT131099:CJT131118 CTP131099:CTP131118 DDL131099:DDL131118 DNH131099:DNH131118 DXD131099:DXD131118 EGZ131099:EGZ131118 EQV131099:EQV131118 FAR131099:FAR131118 FKN131099:FKN131118 FUJ131099:FUJ131118 GEF131099:GEF131118 GOB131099:GOB131118 GXX131099:GXX131118 HHT131099:HHT131118 HRP131099:HRP131118 IBL131099:IBL131118 ILH131099:ILH131118 IVD131099:IVD131118 JEZ131099:JEZ131118 JOV131099:JOV131118 JYR131099:JYR131118 KIN131099:KIN131118 KSJ131099:KSJ131118 LCF131099:LCF131118 LMB131099:LMB131118 LVX131099:LVX131118 MFT131099:MFT131118 MPP131099:MPP131118 MZL131099:MZL131118 NJH131099:NJH131118 NTD131099:NTD131118 OCZ131099:OCZ131118 OMV131099:OMV131118 OWR131099:OWR131118 PGN131099:PGN131118 PQJ131099:PQJ131118 QAF131099:QAF131118 QKB131099:QKB131118 QTX131099:QTX131118 RDT131099:RDT131118 RNP131099:RNP131118 RXL131099:RXL131118 SHH131099:SHH131118 SRD131099:SRD131118 TAZ131099:TAZ131118 TKV131099:TKV131118 TUR131099:TUR131118 UEN131099:UEN131118 UOJ131099:UOJ131118 UYF131099:UYF131118 VIB131099:VIB131118 VRX131099:VRX131118 WBT131099:WBT131118 WLP131099:WLP131118 WVL131099:WVL131118 D196635:D196654 IZ196635:IZ196654 SV196635:SV196654 ACR196635:ACR196654 AMN196635:AMN196654 AWJ196635:AWJ196654 BGF196635:BGF196654 BQB196635:BQB196654 BZX196635:BZX196654 CJT196635:CJT196654 CTP196635:CTP196654 DDL196635:DDL196654 DNH196635:DNH196654 DXD196635:DXD196654 EGZ196635:EGZ196654 EQV196635:EQV196654 FAR196635:FAR196654 FKN196635:FKN196654 FUJ196635:FUJ196654 GEF196635:GEF196654 GOB196635:GOB196654 GXX196635:GXX196654 HHT196635:HHT196654 HRP196635:HRP196654 IBL196635:IBL196654 ILH196635:ILH196654 IVD196635:IVD196654 JEZ196635:JEZ196654 JOV196635:JOV196654 JYR196635:JYR196654 KIN196635:KIN196654 KSJ196635:KSJ196654 LCF196635:LCF196654 LMB196635:LMB196654 LVX196635:LVX196654 MFT196635:MFT196654 MPP196635:MPP196654 MZL196635:MZL196654 NJH196635:NJH196654 NTD196635:NTD196654 OCZ196635:OCZ196654 OMV196635:OMV196654 OWR196635:OWR196654 PGN196635:PGN196654 PQJ196635:PQJ196654 QAF196635:QAF196654 QKB196635:QKB196654 QTX196635:QTX196654 RDT196635:RDT196654 RNP196635:RNP196654 RXL196635:RXL196654 SHH196635:SHH196654 SRD196635:SRD196654 TAZ196635:TAZ196654 TKV196635:TKV196654 TUR196635:TUR196654 UEN196635:UEN196654 UOJ196635:UOJ196654 UYF196635:UYF196654 VIB196635:VIB196654 VRX196635:VRX196654 WBT196635:WBT196654 WLP196635:WLP196654 WVL196635:WVL196654 D262171:D262190 IZ262171:IZ262190 SV262171:SV262190 ACR262171:ACR262190 AMN262171:AMN262190 AWJ262171:AWJ262190 BGF262171:BGF262190 BQB262171:BQB262190 BZX262171:BZX262190 CJT262171:CJT262190 CTP262171:CTP262190 DDL262171:DDL262190 DNH262171:DNH262190 DXD262171:DXD262190 EGZ262171:EGZ262190 EQV262171:EQV262190 FAR262171:FAR262190 FKN262171:FKN262190 FUJ262171:FUJ262190 GEF262171:GEF262190 GOB262171:GOB262190 GXX262171:GXX262190 HHT262171:HHT262190 HRP262171:HRP262190 IBL262171:IBL262190 ILH262171:ILH262190 IVD262171:IVD262190 JEZ262171:JEZ262190 JOV262171:JOV262190 JYR262171:JYR262190 KIN262171:KIN262190 KSJ262171:KSJ262190 LCF262171:LCF262190 LMB262171:LMB262190 LVX262171:LVX262190 MFT262171:MFT262190 MPP262171:MPP262190 MZL262171:MZL262190 NJH262171:NJH262190 NTD262171:NTD262190 OCZ262171:OCZ262190 OMV262171:OMV262190 OWR262171:OWR262190 PGN262171:PGN262190 PQJ262171:PQJ262190 QAF262171:QAF262190 QKB262171:QKB262190 QTX262171:QTX262190 RDT262171:RDT262190 RNP262171:RNP262190 RXL262171:RXL262190 SHH262171:SHH262190 SRD262171:SRD262190 TAZ262171:TAZ262190 TKV262171:TKV262190 TUR262171:TUR262190 UEN262171:UEN262190 UOJ262171:UOJ262190 UYF262171:UYF262190 VIB262171:VIB262190 VRX262171:VRX262190 WBT262171:WBT262190 WLP262171:WLP262190 WVL262171:WVL262190 D327707:D327726 IZ327707:IZ327726 SV327707:SV327726 ACR327707:ACR327726 AMN327707:AMN327726 AWJ327707:AWJ327726 BGF327707:BGF327726 BQB327707:BQB327726 BZX327707:BZX327726 CJT327707:CJT327726 CTP327707:CTP327726 DDL327707:DDL327726 DNH327707:DNH327726 DXD327707:DXD327726 EGZ327707:EGZ327726 EQV327707:EQV327726 FAR327707:FAR327726 FKN327707:FKN327726 FUJ327707:FUJ327726 GEF327707:GEF327726 GOB327707:GOB327726 GXX327707:GXX327726 HHT327707:HHT327726 HRP327707:HRP327726 IBL327707:IBL327726 ILH327707:ILH327726 IVD327707:IVD327726 JEZ327707:JEZ327726 JOV327707:JOV327726 JYR327707:JYR327726 KIN327707:KIN327726 KSJ327707:KSJ327726 LCF327707:LCF327726 LMB327707:LMB327726 LVX327707:LVX327726 MFT327707:MFT327726 MPP327707:MPP327726 MZL327707:MZL327726 NJH327707:NJH327726 NTD327707:NTD327726 OCZ327707:OCZ327726 OMV327707:OMV327726 OWR327707:OWR327726 PGN327707:PGN327726 PQJ327707:PQJ327726 QAF327707:QAF327726 QKB327707:QKB327726 QTX327707:QTX327726 RDT327707:RDT327726 RNP327707:RNP327726 RXL327707:RXL327726 SHH327707:SHH327726 SRD327707:SRD327726 TAZ327707:TAZ327726 TKV327707:TKV327726 TUR327707:TUR327726 UEN327707:UEN327726 UOJ327707:UOJ327726 UYF327707:UYF327726 VIB327707:VIB327726 VRX327707:VRX327726 WBT327707:WBT327726 WLP327707:WLP327726 WVL327707:WVL327726 D393243:D393262 IZ393243:IZ393262 SV393243:SV393262 ACR393243:ACR393262 AMN393243:AMN393262 AWJ393243:AWJ393262 BGF393243:BGF393262 BQB393243:BQB393262 BZX393243:BZX393262 CJT393243:CJT393262 CTP393243:CTP393262 DDL393243:DDL393262 DNH393243:DNH393262 DXD393243:DXD393262 EGZ393243:EGZ393262 EQV393243:EQV393262 FAR393243:FAR393262 FKN393243:FKN393262 FUJ393243:FUJ393262 GEF393243:GEF393262 GOB393243:GOB393262 GXX393243:GXX393262 HHT393243:HHT393262 HRP393243:HRP393262 IBL393243:IBL393262 ILH393243:ILH393262 IVD393243:IVD393262 JEZ393243:JEZ393262 JOV393243:JOV393262 JYR393243:JYR393262 KIN393243:KIN393262 KSJ393243:KSJ393262 LCF393243:LCF393262 LMB393243:LMB393262 LVX393243:LVX393262 MFT393243:MFT393262 MPP393243:MPP393262 MZL393243:MZL393262 NJH393243:NJH393262 NTD393243:NTD393262 OCZ393243:OCZ393262 OMV393243:OMV393262 OWR393243:OWR393262 PGN393243:PGN393262 PQJ393243:PQJ393262 QAF393243:QAF393262 QKB393243:QKB393262 QTX393243:QTX393262 RDT393243:RDT393262 RNP393243:RNP393262 RXL393243:RXL393262 SHH393243:SHH393262 SRD393243:SRD393262 TAZ393243:TAZ393262 TKV393243:TKV393262 TUR393243:TUR393262 UEN393243:UEN393262 UOJ393243:UOJ393262 UYF393243:UYF393262 VIB393243:VIB393262 VRX393243:VRX393262 WBT393243:WBT393262 WLP393243:WLP393262 WVL393243:WVL393262 D458779:D458798 IZ458779:IZ458798 SV458779:SV458798 ACR458779:ACR458798 AMN458779:AMN458798 AWJ458779:AWJ458798 BGF458779:BGF458798 BQB458779:BQB458798 BZX458779:BZX458798 CJT458779:CJT458798 CTP458779:CTP458798 DDL458779:DDL458798 DNH458779:DNH458798 DXD458779:DXD458798 EGZ458779:EGZ458798 EQV458779:EQV458798 FAR458779:FAR458798 FKN458779:FKN458798 FUJ458779:FUJ458798 GEF458779:GEF458798 GOB458779:GOB458798 GXX458779:GXX458798 HHT458779:HHT458798 HRP458779:HRP458798 IBL458779:IBL458798 ILH458779:ILH458798 IVD458779:IVD458798 JEZ458779:JEZ458798 JOV458779:JOV458798 JYR458779:JYR458798 KIN458779:KIN458798 KSJ458779:KSJ458798 LCF458779:LCF458798 LMB458779:LMB458798 LVX458779:LVX458798 MFT458779:MFT458798 MPP458779:MPP458798 MZL458779:MZL458798 NJH458779:NJH458798 NTD458779:NTD458798 OCZ458779:OCZ458798 OMV458779:OMV458798 OWR458779:OWR458798 PGN458779:PGN458798 PQJ458779:PQJ458798 QAF458779:QAF458798 QKB458779:QKB458798 QTX458779:QTX458798 RDT458779:RDT458798 RNP458779:RNP458798 RXL458779:RXL458798 SHH458779:SHH458798 SRD458779:SRD458798 TAZ458779:TAZ458798 TKV458779:TKV458798 TUR458779:TUR458798 UEN458779:UEN458798 UOJ458779:UOJ458798 UYF458779:UYF458798 VIB458779:VIB458798 VRX458779:VRX458798 WBT458779:WBT458798 WLP458779:WLP458798 WVL458779:WVL458798 D524315:D524334 IZ524315:IZ524334 SV524315:SV524334 ACR524315:ACR524334 AMN524315:AMN524334 AWJ524315:AWJ524334 BGF524315:BGF524334 BQB524315:BQB524334 BZX524315:BZX524334 CJT524315:CJT524334 CTP524315:CTP524334 DDL524315:DDL524334 DNH524315:DNH524334 DXD524315:DXD524334 EGZ524315:EGZ524334 EQV524315:EQV524334 FAR524315:FAR524334 FKN524315:FKN524334 FUJ524315:FUJ524334 GEF524315:GEF524334 GOB524315:GOB524334 GXX524315:GXX524334 HHT524315:HHT524334 HRP524315:HRP524334 IBL524315:IBL524334 ILH524315:ILH524334 IVD524315:IVD524334 JEZ524315:JEZ524334 JOV524315:JOV524334 JYR524315:JYR524334 KIN524315:KIN524334 KSJ524315:KSJ524334 LCF524315:LCF524334 LMB524315:LMB524334 LVX524315:LVX524334 MFT524315:MFT524334 MPP524315:MPP524334 MZL524315:MZL524334 NJH524315:NJH524334 NTD524315:NTD524334 OCZ524315:OCZ524334 OMV524315:OMV524334 OWR524315:OWR524334 PGN524315:PGN524334 PQJ524315:PQJ524334 QAF524315:QAF524334 QKB524315:QKB524334 QTX524315:QTX524334 RDT524315:RDT524334 RNP524315:RNP524334 RXL524315:RXL524334 SHH524315:SHH524334 SRD524315:SRD524334 TAZ524315:TAZ524334 TKV524315:TKV524334 TUR524315:TUR524334 UEN524315:UEN524334 UOJ524315:UOJ524334 UYF524315:UYF524334 VIB524315:VIB524334 VRX524315:VRX524334 WBT524315:WBT524334 WLP524315:WLP524334 WVL524315:WVL524334 D589851:D589870 IZ589851:IZ589870 SV589851:SV589870 ACR589851:ACR589870 AMN589851:AMN589870 AWJ589851:AWJ589870 BGF589851:BGF589870 BQB589851:BQB589870 BZX589851:BZX589870 CJT589851:CJT589870 CTP589851:CTP589870 DDL589851:DDL589870 DNH589851:DNH589870 DXD589851:DXD589870 EGZ589851:EGZ589870 EQV589851:EQV589870 FAR589851:FAR589870 FKN589851:FKN589870 FUJ589851:FUJ589870 GEF589851:GEF589870 GOB589851:GOB589870 GXX589851:GXX589870 HHT589851:HHT589870 HRP589851:HRP589870 IBL589851:IBL589870 ILH589851:ILH589870 IVD589851:IVD589870 JEZ589851:JEZ589870 JOV589851:JOV589870 JYR589851:JYR589870 KIN589851:KIN589870 KSJ589851:KSJ589870 LCF589851:LCF589870 LMB589851:LMB589870 LVX589851:LVX589870 MFT589851:MFT589870 MPP589851:MPP589870 MZL589851:MZL589870 NJH589851:NJH589870 NTD589851:NTD589870 OCZ589851:OCZ589870 OMV589851:OMV589870 OWR589851:OWR589870 PGN589851:PGN589870 PQJ589851:PQJ589870 QAF589851:QAF589870 QKB589851:QKB589870 QTX589851:QTX589870 RDT589851:RDT589870 RNP589851:RNP589870 RXL589851:RXL589870 SHH589851:SHH589870 SRD589851:SRD589870 TAZ589851:TAZ589870 TKV589851:TKV589870 TUR589851:TUR589870 UEN589851:UEN589870 UOJ589851:UOJ589870 UYF589851:UYF589870 VIB589851:VIB589870 VRX589851:VRX589870 WBT589851:WBT589870 WLP589851:WLP589870 WVL589851:WVL589870 D655387:D655406 IZ655387:IZ655406 SV655387:SV655406 ACR655387:ACR655406 AMN655387:AMN655406 AWJ655387:AWJ655406 BGF655387:BGF655406 BQB655387:BQB655406 BZX655387:BZX655406 CJT655387:CJT655406 CTP655387:CTP655406 DDL655387:DDL655406 DNH655387:DNH655406 DXD655387:DXD655406 EGZ655387:EGZ655406 EQV655387:EQV655406 FAR655387:FAR655406 FKN655387:FKN655406 FUJ655387:FUJ655406 GEF655387:GEF655406 GOB655387:GOB655406 GXX655387:GXX655406 HHT655387:HHT655406 HRP655387:HRP655406 IBL655387:IBL655406 ILH655387:ILH655406 IVD655387:IVD655406 JEZ655387:JEZ655406 JOV655387:JOV655406 JYR655387:JYR655406 KIN655387:KIN655406 KSJ655387:KSJ655406 LCF655387:LCF655406 LMB655387:LMB655406 LVX655387:LVX655406 MFT655387:MFT655406 MPP655387:MPP655406 MZL655387:MZL655406 NJH655387:NJH655406 NTD655387:NTD655406 OCZ655387:OCZ655406 OMV655387:OMV655406 OWR655387:OWR655406 PGN655387:PGN655406 PQJ655387:PQJ655406 QAF655387:QAF655406 QKB655387:QKB655406 QTX655387:QTX655406 RDT655387:RDT655406 RNP655387:RNP655406 RXL655387:RXL655406 SHH655387:SHH655406 SRD655387:SRD655406 TAZ655387:TAZ655406 TKV655387:TKV655406 TUR655387:TUR655406 UEN655387:UEN655406 UOJ655387:UOJ655406 UYF655387:UYF655406 VIB655387:VIB655406 VRX655387:VRX655406 WBT655387:WBT655406 WLP655387:WLP655406 WVL655387:WVL655406 D720923:D720942 IZ720923:IZ720942 SV720923:SV720942 ACR720923:ACR720942 AMN720923:AMN720942 AWJ720923:AWJ720942 BGF720923:BGF720942 BQB720923:BQB720942 BZX720923:BZX720942 CJT720923:CJT720942 CTP720923:CTP720942 DDL720923:DDL720942 DNH720923:DNH720942 DXD720923:DXD720942 EGZ720923:EGZ720942 EQV720923:EQV720942 FAR720923:FAR720942 FKN720923:FKN720942 FUJ720923:FUJ720942 GEF720923:GEF720942 GOB720923:GOB720942 GXX720923:GXX720942 HHT720923:HHT720942 HRP720923:HRP720942 IBL720923:IBL720942 ILH720923:ILH720942 IVD720923:IVD720942 JEZ720923:JEZ720942 JOV720923:JOV720942 JYR720923:JYR720942 KIN720923:KIN720942 KSJ720923:KSJ720942 LCF720923:LCF720942 LMB720923:LMB720942 LVX720923:LVX720942 MFT720923:MFT720942 MPP720923:MPP720942 MZL720923:MZL720942 NJH720923:NJH720942 NTD720923:NTD720942 OCZ720923:OCZ720942 OMV720923:OMV720942 OWR720923:OWR720942 PGN720923:PGN720942 PQJ720923:PQJ720942 QAF720923:QAF720942 QKB720923:QKB720942 QTX720923:QTX720942 RDT720923:RDT720942 RNP720923:RNP720942 RXL720923:RXL720942 SHH720923:SHH720942 SRD720923:SRD720942 TAZ720923:TAZ720942 TKV720923:TKV720942 TUR720923:TUR720942 UEN720923:UEN720942 UOJ720923:UOJ720942 UYF720923:UYF720942 VIB720923:VIB720942 VRX720923:VRX720942 WBT720923:WBT720942 WLP720923:WLP720942 WVL720923:WVL720942 D786459:D786478 IZ786459:IZ786478 SV786459:SV786478 ACR786459:ACR786478 AMN786459:AMN786478 AWJ786459:AWJ786478 BGF786459:BGF786478 BQB786459:BQB786478 BZX786459:BZX786478 CJT786459:CJT786478 CTP786459:CTP786478 DDL786459:DDL786478 DNH786459:DNH786478 DXD786459:DXD786478 EGZ786459:EGZ786478 EQV786459:EQV786478 FAR786459:FAR786478 FKN786459:FKN786478 FUJ786459:FUJ786478 GEF786459:GEF786478 GOB786459:GOB786478 GXX786459:GXX786478 HHT786459:HHT786478 HRP786459:HRP786478 IBL786459:IBL786478 ILH786459:ILH786478 IVD786459:IVD786478 JEZ786459:JEZ786478 JOV786459:JOV786478 JYR786459:JYR786478 KIN786459:KIN786478 KSJ786459:KSJ786478 LCF786459:LCF786478 LMB786459:LMB786478 LVX786459:LVX786478 MFT786459:MFT786478 MPP786459:MPP786478 MZL786459:MZL786478 NJH786459:NJH786478 NTD786459:NTD786478 OCZ786459:OCZ786478 OMV786459:OMV786478 OWR786459:OWR786478 PGN786459:PGN786478 PQJ786459:PQJ786478 QAF786459:QAF786478 QKB786459:QKB786478 QTX786459:QTX786478 RDT786459:RDT786478 RNP786459:RNP786478 RXL786459:RXL786478 SHH786459:SHH786478 SRD786459:SRD786478 TAZ786459:TAZ786478 TKV786459:TKV786478 TUR786459:TUR786478 UEN786459:UEN786478 UOJ786459:UOJ786478 UYF786459:UYF786478 VIB786459:VIB786478 VRX786459:VRX786478 WBT786459:WBT786478 WLP786459:WLP786478 WVL786459:WVL786478 D851995:D852014 IZ851995:IZ852014 SV851995:SV852014 ACR851995:ACR852014 AMN851995:AMN852014 AWJ851995:AWJ852014 BGF851995:BGF852014 BQB851995:BQB852014 BZX851995:BZX852014 CJT851995:CJT852014 CTP851995:CTP852014 DDL851995:DDL852014 DNH851995:DNH852014 DXD851995:DXD852014 EGZ851995:EGZ852014 EQV851995:EQV852014 FAR851995:FAR852014 FKN851995:FKN852014 FUJ851995:FUJ852014 GEF851995:GEF852014 GOB851995:GOB852014 GXX851995:GXX852014 HHT851995:HHT852014 HRP851995:HRP852014 IBL851995:IBL852014 ILH851995:ILH852014 IVD851995:IVD852014 JEZ851995:JEZ852014 JOV851995:JOV852014 JYR851995:JYR852014 KIN851995:KIN852014 KSJ851995:KSJ852014 LCF851995:LCF852014 LMB851995:LMB852014 LVX851995:LVX852014 MFT851995:MFT852014 MPP851995:MPP852014 MZL851995:MZL852014 NJH851995:NJH852014 NTD851995:NTD852014 OCZ851995:OCZ852014 OMV851995:OMV852014 OWR851995:OWR852014 PGN851995:PGN852014 PQJ851995:PQJ852014 QAF851995:QAF852014 QKB851995:QKB852014 QTX851995:QTX852014 RDT851995:RDT852014 RNP851995:RNP852014 RXL851995:RXL852014 SHH851995:SHH852014 SRD851995:SRD852014 TAZ851995:TAZ852014 TKV851995:TKV852014 TUR851995:TUR852014 UEN851995:UEN852014 UOJ851995:UOJ852014 UYF851995:UYF852014 VIB851995:VIB852014 VRX851995:VRX852014 WBT851995:WBT852014 WLP851995:WLP852014 WVL851995:WVL852014 D917531:D917550 IZ917531:IZ917550 SV917531:SV917550 ACR917531:ACR917550 AMN917531:AMN917550 AWJ917531:AWJ917550 BGF917531:BGF917550 BQB917531:BQB917550 BZX917531:BZX917550 CJT917531:CJT917550 CTP917531:CTP917550 DDL917531:DDL917550 DNH917531:DNH917550 DXD917531:DXD917550 EGZ917531:EGZ917550 EQV917531:EQV917550 FAR917531:FAR917550 FKN917531:FKN917550 FUJ917531:FUJ917550 GEF917531:GEF917550 GOB917531:GOB917550 GXX917531:GXX917550 HHT917531:HHT917550 HRP917531:HRP917550 IBL917531:IBL917550 ILH917531:ILH917550 IVD917531:IVD917550 JEZ917531:JEZ917550 JOV917531:JOV917550 JYR917531:JYR917550 KIN917531:KIN917550 KSJ917531:KSJ917550 LCF917531:LCF917550 LMB917531:LMB917550 LVX917531:LVX917550 MFT917531:MFT917550 MPP917531:MPP917550 MZL917531:MZL917550 NJH917531:NJH917550 NTD917531:NTD917550 OCZ917531:OCZ917550 OMV917531:OMV917550 OWR917531:OWR917550 PGN917531:PGN917550 PQJ917531:PQJ917550 QAF917531:QAF917550 QKB917531:QKB917550 QTX917531:QTX917550 RDT917531:RDT917550 RNP917531:RNP917550 RXL917531:RXL917550 SHH917531:SHH917550 SRD917531:SRD917550 TAZ917531:TAZ917550 TKV917531:TKV917550 TUR917531:TUR917550 UEN917531:UEN917550 UOJ917531:UOJ917550 UYF917531:UYF917550 VIB917531:VIB917550 VRX917531:VRX917550 WBT917531:WBT917550 WLP917531:WLP917550 WVL917531:WVL917550 D983067:D983086 IZ983067:IZ983086 SV983067:SV983086 ACR983067:ACR983086 AMN983067:AMN983086 AWJ983067:AWJ983086 BGF983067:BGF983086 BQB983067:BQB983086 BZX983067:BZX983086 CJT983067:CJT983086 CTP983067:CTP983086 DDL983067:DDL983086 DNH983067:DNH983086 DXD983067:DXD983086 EGZ983067:EGZ983086 EQV983067:EQV983086 FAR983067:FAR983086 FKN983067:FKN983086 FUJ983067:FUJ983086 GEF983067:GEF983086 GOB983067:GOB983086 GXX983067:GXX983086 HHT983067:HHT983086 HRP983067:HRP983086 IBL983067:IBL983086 ILH983067:ILH983086 IVD983067:IVD983086 JEZ983067:JEZ983086 JOV983067:JOV983086 JYR983067:JYR983086 KIN983067:KIN983086 KSJ983067:KSJ983086 LCF983067:LCF983086 LMB983067:LMB983086 LVX983067:LVX983086 MFT983067:MFT983086 MPP983067:MPP983086 MZL983067:MZL983086 NJH983067:NJH983086 NTD983067:NTD983086 OCZ983067:OCZ983086 OMV983067:OMV983086 OWR983067:OWR983086 PGN983067:PGN983086 PQJ983067:PQJ983086 QAF983067:QAF983086 QKB983067:QKB983086 QTX983067:QTX983086 RDT983067:RDT983086 RNP983067:RNP983086 RXL983067:RXL983086 SHH983067:SHH983086 SRD983067:SRD983086 TAZ983067:TAZ983086 TKV983067:TKV983086 TUR983067:TUR983086 UEN983067:UEN983086 UOJ983067:UOJ983086 UYF983067:UYF983086 VIB983067:VIB983086 VRX983067:VRX983086 WBT983067:WBT983086 WLP983067:WLP983086 WVL983067:WVL983086">
      <formula1>$O$27:$O$34</formula1>
    </dataValidation>
    <dataValidation type="list" allowBlank="1" showInputMessage="1" showErrorMessage="1" sqref="E11:F11 JA11:JB11 SW11:SX11 ACS11:ACT11 AMO11:AMP11 AWK11:AWL11 BGG11:BGH11 BQC11:BQD11 BZY11:BZZ11 CJU11:CJV11 CTQ11:CTR11 DDM11:DDN11 DNI11:DNJ11 DXE11:DXF11 EHA11:EHB11 EQW11:EQX11 FAS11:FAT11 FKO11:FKP11 FUK11:FUL11 GEG11:GEH11 GOC11:GOD11 GXY11:GXZ11 HHU11:HHV11 HRQ11:HRR11 IBM11:IBN11 ILI11:ILJ11 IVE11:IVF11 JFA11:JFB11 JOW11:JOX11 JYS11:JYT11 KIO11:KIP11 KSK11:KSL11 LCG11:LCH11 LMC11:LMD11 LVY11:LVZ11 MFU11:MFV11 MPQ11:MPR11 MZM11:MZN11 NJI11:NJJ11 NTE11:NTF11 ODA11:ODB11 OMW11:OMX11 OWS11:OWT11 PGO11:PGP11 PQK11:PQL11 QAG11:QAH11 QKC11:QKD11 QTY11:QTZ11 RDU11:RDV11 RNQ11:RNR11 RXM11:RXN11 SHI11:SHJ11 SRE11:SRF11 TBA11:TBB11 TKW11:TKX11 TUS11:TUT11 UEO11:UEP11 UOK11:UOL11 UYG11:UYH11 VIC11:VID11 VRY11:VRZ11 WBU11:WBV11 WLQ11:WLR11 WVM11:WVN11 E65547:F65547 JA65547:JB65547 SW65547:SX65547 ACS65547:ACT65547 AMO65547:AMP65547 AWK65547:AWL65547 BGG65547:BGH65547 BQC65547:BQD65547 BZY65547:BZZ65547 CJU65547:CJV65547 CTQ65547:CTR65547 DDM65547:DDN65547 DNI65547:DNJ65547 DXE65547:DXF65547 EHA65547:EHB65547 EQW65547:EQX65547 FAS65547:FAT65547 FKO65547:FKP65547 FUK65547:FUL65547 GEG65547:GEH65547 GOC65547:GOD65547 GXY65547:GXZ65547 HHU65547:HHV65547 HRQ65547:HRR65547 IBM65547:IBN65547 ILI65547:ILJ65547 IVE65547:IVF65547 JFA65547:JFB65547 JOW65547:JOX65547 JYS65547:JYT65547 KIO65547:KIP65547 KSK65547:KSL65547 LCG65547:LCH65547 LMC65547:LMD65547 LVY65547:LVZ65547 MFU65547:MFV65547 MPQ65547:MPR65547 MZM65547:MZN65547 NJI65547:NJJ65547 NTE65547:NTF65547 ODA65547:ODB65547 OMW65547:OMX65547 OWS65547:OWT65547 PGO65547:PGP65547 PQK65547:PQL65547 QAG65547:QAH65547 QKC65547:QKD65547 QTY65547:QTZ65547 RDU65547:RDV65547 RNQ65547:RNR65547 RXM65547:RXN65547 SHI65547:SHJ65547 SRE65547:SRF65547 TBA65547:TBB65547 TKW65547:TKX65547 TUS65547:TUT65547 UEO65547:UEP65547 UOK65547:UOL65547 UYG65547:UYH65547 VIC65547:VID65547 VRY65547:VRZ65547 WBU65547:WBV65547 WLQ65547:WLR65547 WVM65547:WVN65547 E131083:F131083 JA131083:JB131083 SW131083:SX131083 ACS131083:ACT131083 AMO131083:AMP131083 AWK131083:AWL131083 BGG131083:BGH131083 BQC131083:BQD131083 BZY131083:BZZ131083 CJU131083:CJV131083 CTQ131083:CTR131083 DDM131083:DDN131083 DNI131083:DNJ131083 DXE131083:DXF131083 EHA131083:EHB131083 EQW131083:EQX131083 FAS131083:FAT131083 FKO131083:FKP131083 FUK131083:FUL131083 GEG131083:GEH131083 GOC131083:GOD131083 GXY131083:GXZ131083 HHU131083:HHV131083 HRQ131083:HRR131083 IBM131083:IBN131083 ILI131083:ILJ131083 IVE131083:IVF131083 JFA131083:JFB131083 JOW131083:JOX131083 JYS131083:JYT131083 KIO131083:KIP131083 KSK131083:KSL131083 LCG131083:LCH131083 LMC131083:LMD131083 LVY131083:LVZ131083 MFU131083:MFV131083 MPQ131083:MPR131083 MZM131083:MZN131083 NJI131083:NJJ131083 NTE131083:NTF131083 ODA131083:ODB131083 OMW131083:OMX131083 OWS131083:OWT131083 PGO131083:PGP131083 PQK131083:PQL131083 QAG131083:QAH131083 QKC131083:QKD131083 QTY131083:QTZ131083 RDU131083:RDV131083 RNQ131083:RNR131083 RXM131083:RXN131083 SHI131083:SHJ131083 SRE131083:SRF131083 TBA131083:TBB131083 TKW131083:TKX131083 TUS131083:TUT131083 UEO131083:UEP131083 UOK131083:UOL131083 UYG131083:UYH131083 VIC131083:VID131083 VRY131083:VRZ131083 WBU131083:WBV131083 WLQ131083:WLR131083 WVM131083:WVN131083 E196619:F196619 JA196619:JB196619 SW196619:SX196619 ACS196619:ACT196619 AMO196619:AMP196619 AWK196619:AWL196619 BGG196619:BGH196619 BQC196619:BQD196619 BZY196619:BZZ196619 CJU196619:CJV196619 CTQ196619:CTR196619 DDM196619:DDN196619 DNI196619:DNJ196619 DXE196619:DXF196619 EHA196619:EHB196619 EQW196619:EQX196619 FAS196619:FAT196619 FKO196619:FKP196619 FUK196619:FUL196619 GEG196619:GEH196619 GOC196619:GOD196619 GXY196619:GXZ196619 HHU196619:HHV196619 HRQ196619:HRR196619 IBM196619:IBN196619 ILI196619:ILJ196619 IVE196619:IVF196619 JFA196619:JFB196619 JOW196619:JOX196619 JYS196619:JYT196619 KIO196619:KIP196619 KSK196619:KSL196619 LCG196619:LCH196619 LMC196619:LMD196619 LVY196619:LVZ196619 MFU196619:MFV196619 MPQ196619:MPR196619 MZM196619:MZN196619 NJI196619:NJJ196619 NTE196619:NTF196619 ODA196619:ODB196619 OMW196619:OMX196619 OWS196619:OWT196619 PGO196619:PGP196619 PQK196619:PQL196619 QAG196619:QAH196619 QKC196619:QKD196619 QTY196619:QTZ196619 RDU196619:RDV196619 RNQ196619:RNR196619 RXM196619:RXN196619 SHI196619:SHJ196619 SRE196619:SRF196619 TBA196619:TBB196619 TKW196619:TKX196619 TUS196619:TUT196619 UEO196619:UEP196619 UOK196619:UOL196619 UYG196619:UYH196619 VIC196619:VID196619 VRY196619:VRZ196619 WBU196619:WBV196619 WLQ196619:WLR196619 WVM196619:WVN196619 E262155:F262155 JA262155:JB262155 SW262155:SX262155 ACS262155:ACT262155 AMO262155:AMP262155 AWK262155:AWL262155 BGG262155:BGH262155 BQC262155:BQD262155 BZY262155:BZZ262155 CJU262155:CJV262155 CTQ262155:CTR262155 DDM262155:DDN262155 DNI262155:DNJ262155 DXE262155:DXF262155 EHA262155:EHB262155 EQW262155:EQX262155 FAS262155:FAT262155 FKO262155:FKP262155 FUK262155:FUL262155 GEG262155:GEH262155 GOC262155:GOD262155 GXY262155:GXZ262155 HHU262155:HHV262155 HRQ262155:HRR262155 IBM262155:IBN262155 ILI262155:ILJ262155 IVE262155:IVF262155 JFA262155:JFB262155 JOW262155:JOX262155 JYS262155:JYT262155 KIO262155:KIP262155 KSK262155:KSL262155 LCG262155:LCH262155 LMC262155:LMD262155 LVY262155:LVZ262155 MFU262155:MFV262155 MPQ262155:MPR262155 MZM262155:MZN262155 NJI262155:NJJ262155 NTE262155:NTF262155 ODA262155:ODB262155 OMW262155:OMX262155 OWS262155:OWT262155 PGO262155:PGP262155 PQK262155:PQL262155 QAG262155:QAH262155 QKC262155:QKD262155 QTY262155:QTZ262155 RDU262155:RDV262155 RNQ262155:RNR262155 RXM262155:RXN262155 SHI262155:SHJ262155 SRE262155:SRF262155 TBA262155:TBB262155 TKW262155:TKX262155 TUS262155:TUT262155 UEO262155:UEP262155 UOK262155:UOL262155 UYG262155:UYH262155 VIC262155:VID262155 VRY262155:VRZ262155 WBU262155:WBV262155 WLQ262155:WLR262155 WVM262155:WVN262155 E327691:F327691 JA327691:JB327691 SW327691:SX327691 ACS327691:ACT327691 AMO327691:AMP327691 AWK327691:AWL327691 BGG327691:BGH327691 BQC327691:BQD327691 BZY327691:BZZ327691 CJU327691:CJV327691 CTQ327691:CTR327691 DDM327691:DDN327691 DNI327691:DNJ327691 DXE327691:DXF327691 EHA327691:EHB327691 EQW327691:EQX327691 FAS327691:FAT327691 FKO327691:FKP327691 FUK327691:FUL327691 GEG327691:GEH327691 GOC327691:GOD327691 GXY327691:GXZ327691 HHU327691:HHV327691 HRQ327691:HRR327691 IBM327691:IBN327691 ILI327691:ILJ327691 IVE327691:IVF327691 JFA327691:JFB327691 JOW327691:JOX327691 JYS327691:JYT327691 KIO327691:KIP327691 KSK327691:KSL327691 LCG327691:LCH327691 LMC327691:LMD327691 LVY327691:LVZ327691 MFU327691:MFV327691 MPQ327691:MPR327691 MZM327691:MZN327691 NJI327691:NJJ327691 NTE327691:NTF327691 ODA327691:ODB327691 OMW327691:OMX327691 OWS327691:OWT327691 PGO327691:PGP327691 PQK327691:PQL327691 QAG327691:QAH327691 QKC327691:QKD327691 QTY327691:QTZ327691 RDU327691:RDV327691 RNQ327691:RNR327691 RXM327691:RXN327691 SHI327691:SHJ327691 SRE327691:SRF327691 TBA327691:TBB327691 TKW327691:TKX327691 TUS327691:TUT327691 UEO327691:UEP327691 UOK327691:UOL327691 UYG327691:UYH327691 VIC327691:VID327691 VRY327691:VRZ327691 WBU327691:WBV327691 WLQ327691:WLR327691 WVM327691:WVN327691 E393227:F393227 JA393227:JB393227 SW393227:SX393227 ACS393227:ACT393227 AMO393227:AMP393227 AWK393227:AWL393227 BGG393227:BGH393227 BQC393227:BQD393227 BZY393227:BZZ393227 CJU393227:CJV393227 CTQ393227:CTR393227 DDM393227:DDN393227 DNI393227:DNJ393227 DXE393227:DXF393227 EHA393227:EHB393227 EQW393227:EQX393227 FAS393227:FAT393227 FKO393227:FKP393227 FUK393227:FUL393227 GEG393227:GEH393227 GOC393227:GOD393227 GXY393227:GXZ393227 HHU393227:HHV393227 HRQ393227:HRR393227 IBM393227:IBN393227 ILI393227:ILJ393227 IVE393227:IVF393227 JFA393227:JFB393227 JOW393227:JOX393227 JYS393227:JYT393227 KIO393227:KIP393227 KSK393227:KSL393227 LCG393227:LCH393227 LMC393227:LMD393227 LVY393227:LVZ393227 MFU393227:MFV393227 MPQ393227:MPR393227 MZM393227:MZN393227 NJI393227:NJJ393227 NTE393227:NTF393227 ODA393227:ODB393227 OMW393227:OMX393227 OWS393227:OWT393227 PGO393227:PGP393227 PQK393227:PQL393227 QAG393227:QAH393227 QKC393227:QKD393227 QTY393227:QTZ393227 RDU393227:RDV393227 RNQ393227:RNR393227 RXM393227:RXN393227 SHI393227:SHJ393227 SRE393227:SRF393227 TBA393227:TBB393227 TKW393227:TKX393227 TUS393227:TUT393227 UEO393227:UEP393227 UOK393227:UOL393227 UYG393227:UYH393227 VIC393227:VID393227 VRY393227:VRZ393227 WBU393227:WBV393227 WLQ393227:WLR393227 WVM393227:WVN393227 E458763:F458763 JA458763:JB458763 SW458763:SX458763 ACS458763:ACT458763 AMO458763:AMP458763 AWK458763:AWL458763 BGG458763:BGH458763 BQC458763:BQD458763 BZY458763:BZZ458763 CJU458763:CJV458763 CTQ458763:CTR458763 DDM458763:DDN458763 DNI458763:DNJ458763 DXE458763:DXF458763 EHA458763:EHB458763 EQW458763:EQX458763 FAS458763:FAT458763 FKO458763:FKP458763 FUK458763:FUL458763 GEG458763:GEH458763 GOC458763:GOD458763 GXY458763:GXZ458763 HHU458763:HHV458763 HRQ458763:HRR458763 IBM458763:IBN458763 ILI458763:ILJ458763 IVE458763:IVF458763 JFA458763:JFB458763 JOW458763:JOX458763 JYS458763:JYT458763 KIO458763:KIP458763 KSK458763:KSL458763 LCG458763:LCH458763 LMC458763:LMD458763 LVY458763:LVZ458763 MFU458763:MFV458763 MPQ458763:MPR458763 MZM458763:MZN458763 NJI458763:NJJ458763 NTE458763:NTF458763 ODA458763:ODB458763 OMW458763:OMX458763 OWS458763:OWT458763 PGO458763:PGP458763 PQK458763:PQL458763 QAG458763:QAH458763 QKC458763:QKD458763 QTY458763:QTZ458763 RDU458763:RDV458763 RNQ458763:RNR458763 RXM458763:RXN458763 SHI458763:SHJ458763 SRE458763:SRF458763 TBA458763:TBB458763 TKW458763:TKX458763 TUS458763:TUT458763 UEO458763:UEP458763 UOK458763:UOL458763 UYG458763:UYH458763 VIC458763:VID458763 VRY458763:VRZ458763 WBU458763:WBV458763 WLQ458763:WLR458763 WVM458763:WVN458763 E524299:F524299 JA524299:JB524299 SW524299:SX524299 ACS524299:ACT524299 AMO524299:AMP524299 AWK524299:AWL524299 BGG524299:BGH524299 BQC524299:BQD524299 BZY524299:BZZ524299 CJU524299:CJV524299 CTQ524299:CTR524299 DDM524299:DDN524299 DNI524299:DNJ524299 DXE524299:DXF524299 EHA524299:EHB524299 EQW524299:EQX524299 FAS524299:FAT524299 FKO524299:FKP524299 FUK524299:FUL524299 GEG524299:GEH524299 GOC524299:GOD524299 GXY524299:GXZ524299 HHU524299:HHV524299 HRQ524299:HRR524299 IBM524299:IBN524299 ILI524299:ILJ524299 IVE524299:IVF524299 JFA524299:JFB524299 JOW524299:JOX524299 JYS524299:JYT524299 KIO524299:KIP524299 KSK524299:KSL524299 LCG524299:LCH524299 LMC524299:LMD524299 LVY524299:LVZ524299 MFU524299:MFV524299 MPQ524299:MPR524299 MZM524299:MZN524299 NJI524299:NJJ524299 NTE524299:NTF524299 ODA524299:ODB524299 OMW524299:OMX524299 OWS524299:OWT524299 PGO524299:PGP524299 PQK524299:PQL524299 QAG524299:QAH524299 QKC524299:QKD524299 QTY524299:QTZ524299 RDU524299:RDV524299 RNQ524299:RNR524299 RXM524299:RXN524299 SHI524299:SHJ524299 SRE524299:SRF524299 TBA524299:TBB524299 TKW524299:TKX524299 TUS524299:TUT524299 UEO524299:UEP524299 UOK524299:UOL524299 UYG524299:UYH524299 VIC524299:VID524299 VRY524299:VRZ524299 WBU524299:WBV524299 WLQ524299:WLR524299 WVM524299:WVN524299 E589835:F589835 JA589835:JB589835 SW589835:SX589835 ACS589835:ACT589835 AMO589835:AMP589835 AWK589835:AWL589835 BGG589835:BGH589835 BQC589835:BQD589835 BZY589835:BZZ589835 CJU589835:CJV589835 CTQ589835:CTR589835 DDM589835:DDN589835 DNI589835:DNJ589835 DXE589835:DXF589835 EHA589835:EHB589835 EQW589835:EQX589835 FAS589835:FAT589835 FKO589835:FKP589835 FUK589835:FUL589835 GEG589835:GEH589835 GOC589835:GOD589835 GXY589835:GXZ589835 HHU589835:HHV589835 HRQ589835:HRR589835 IBM589835:IBN589835 ILI589835:ILJ589835 IVE589835:IVF589835 JFA589835:JFB589835 JOW589835:JOX589835 JYS589835:JYT589835 KIO589835:KIP589835 KSK589835:KSL589835 LCG589835:LCH589835 LMC589835:LMD589835 LVY589835:LVZ589835 MFU589835:MFV589835 MPQ589835:MPR589835 MZM589835:MZN589835 NJI589835:NJJ589835 NTE589835:NTF589835 ODA589835:ODB589835 OMW589835:OMX589835 OWS589835:OWT589835 PGO589835:PGP589835 PQK589835:PQL589835 QAG589835:QAH589835 QKC589835:QKD589835 QTY589835:QTZ589835 RDU589835:RDV589835 RNQ589835:RNR589835 RXM589835:RXN589835 SHI589835:SHJ589835 SRE589835:SRF589835 TBA589835:TBB589835 TKW589835:TKX589835 TUS589835:TUT589835 UEO589835:UEP589835 UOK589835:UOL589835 UYG589835:UYH589835 VIC589835:VID589835 VRY589835:VRZ589835 WBU589835:WBV589835 WLQ589835:WLR589835 WVM589835:WVN589835 E655371:F655371 JA655371:JB655371 SW655371:SX655371 ACS655371:ACT655371 AMO655371:AMP655371 AWK655371:AWL655371 BGG655371:BGH655371 BQC655371:BQD655371 BZY655371:BZZ655371 CJU655371:CJV655371 CTQ655371:CTR655371 DDM655371:DDN655371 DNI655371:DNJ655371 DXE655371:DXF655371 EHA655371:EHB655371 EQW655371:EQX655371 FAS655371:FAT655371 FKO655371:FKP655371 FUK655371:FUL655371 GEG655371:GEH655371 GOC655371:GOD655371 GXY655371:GXZ655371 HHU655371:HHV655371 HRQ655371:HRR655371 IBM655371:IBN655371 ILI655371:ILJ655371 IVE655371:IVF655371 JFA655371:JFB655371 JOW655371:JOX655371 JYS655371:JYT655371 KIO655371:KIP655371 KSK655371:KSL655371 LCG655371:LCH655371 LMC655371:LMD655371 LVY655371:LVZ655371 MFU655371:MFV655371 MPQ655371:MPR655371 MZM655371:MZN655371 NJI655371:NJJ655371 NTE655371:NTF655371 ODA655371:ODB655371 OMW655371:OMX655371 OWS655371:OWT655371 PGO655371:PGP655371 PQK655371:PQL655371 QAG655371:QAH655371 QKC655371:QKD655371 QTY655371:QTZ655371 RDU655371:RDV655371 RNQ655371:RNR655371 RXM655371:RXN655371 SHI655371:SHJ655371 SRE655371:SRF655371 TBA655371:TBB655371 TKW655371:TKX655371 TUS655371:TUT655371 UEO655371:UEP655371 UOK655371:UOL655371 UYG655371:UYH655371 VIC655371:VID655371 VRY655371:VRZ655371 WBU655371:WBV655371 WLQ655371:WLR655371 WVM655371:WVN655371 E720907:F720907 JA720907:JB720907 SW720907:SX720907 ACS720907:ACT720907 AMO720907:AMP720907 AWK720907:AWL720907 BGG720907:BGH720907 BQC720907:BQD720907 BZY720907:BZZ720907 CJU720907:CJV720907 CTQ720907:CTR720907 DDM720907:DDN720907 DNI720907:DNJ720907 DXE720907:DXF720907 EHA720907:EHB720907 EQW720907:EQX720907 FAS720907:FAT720907 FKO720907:FKP720907 FUK720907:FUL720907 GEG720907:GEH720907 GOC720907:GOD720907 GXY720907:GXZ720907 HHU720907:HHV720907 HRQ720907:HRR720907 IBM720907:IBN720907 ILI720907:ILJ720907 IVE720907:IVF720907 JFA720907:JFB720907 JOW720907:JOX720907 JYS720907:JYT720907 KIO720907:KIP720907 KSK720907:KSL720907 LCG720907:LCH720907 LMC720907:LMD720907 LVY720907:LVZ720907 MFU720907:MFV720907 MPQ720907:MPR720907 MZM720907:MZN720907 NJI720907:NJJ720907 NTE720907:NTF720907 ODA720907:ODB720907 OMW720907:OMX720907 OWS720907:OWT720907 PGO720907:PGP720907 PQK720907:PQL720907 QAG720907:QAH720907 QKC720907:QKD720907 QTY720907:QTZ720907 RDU720907:RDV720907 RNQ720907:RNR720907 RXM720907:RXN720907 SHI720907:SHJ720907 SRE720907:SRF720907 TBA720907:TBB720907 TKW720907:TKX720907 TUS720907:TUT720907 UEO720907:UEP720907 UOK720907:UOL720907 UYG720907:UYH720907 VIC720907:VID720907 VRY720907:VRZ720907 WBU720907:WBV720907 WLQ720907:WLR720907 WVM720907:WVN720907 E786443:F786443 JA786443:JB786443 SW786443:SX786443 ACS786443:ACT786443 AMO786443:AMP786443 AWK786443:AWL786443 BGG786443:BGH786443 BQC786443:BQD786443 BZY786443:BZZ786443 CJU786443:CJV786443 CTQ786443:CTR786443 DDM786443:DDN786443 DNI786443:DNJ786443 DXE786443:DXF786443 EHA786443:EHB786443 EQW786443:EQX786443 FAS786443:FAT786443 FKO786443:FKP786443 FUK786443:FUL786443 GEG786443:GEH786443 GOC786443:GOD786443 GXY786443:GXZ786443 HHU786443:HHV786443 HRQ786443:HRR786443 IBM786443:IBN786443 ILI786443:ILJ786443 IVE786443:IVF786443 JFA786443:JFB786443 JOW786443:JOX786443 JYS786443:JYT786443 KIO786443:KIP786443 KSK786443:KSL786443 LCG786443:LCH786443 LMC786443:LMD786443 LVY786443:LVZ786443 MFU786443:MFV786443 MPQ786443:MPR786443 MZM786443:MZN786443 NJI786443:NJJ786443 NTE786443:NTF786443 ODA786443:ODB786443 OMW786443:OMX786443 OWS786443:OWT786443 PGO786443:PGP786443 PQK786443:PQL786443 QAG786443:QAH786443 QKC786443:QKD786443 QTY786443:QTZ786443 RDU786443:RDV786443 RNQ786443:RNR786443 RXM786443:RXN786443 SHI786443:SHJ786443 SRE786443:SRF786443 TBA786443:TBB786443 TKW786443:TKX786443 TUS786443:TUT786443 UEO786443:UEP786443 UOK786443:UOL786443 UYG786443:UYH786443 VIC786443:VID786443 VRY786443:VRZ786443 WBU786443:WBV786443 WLQ786443:WLR786443 WVM786443:WVN786443 E851979:F851979 JA851979:JB851979 SW851979:SX851979 ACS851979:ACT851979 AMO851979:AMP851979 AWK851979:AWL851979 BGG851979:BGH851979 BQC851979:BQD851979 BZY851979:BZZ851979 CJU851979:CJV851979 CTQ851979:CTR851979 DDM851979:DDN851979 DNI851979:DNJ851979 DXE851979:DXF851979 EHA851979:EHB851979 EQW851979:EQX851979 FAS851979:FAT851979 FKO851979:FKP851979 FUK851979:FUL851979 GEG851979:GEH851979 GOC851979:GOD851979 GXY851979:GXZ851979 HHU851979:HHV851979 HRQ851979:HRR851979 IBM851979:IBN851979 ILI851979:ILJ851979 IVE851979:IVF851979 JFA851979:JFB851979 JOW851979:JOX851979 JYS851979:JYT851979 KIO851979:KIP851979 KSK851979:KSL851979 LCG851979:LCH851979 LMC851979:LMD851979 LVY851979:LVZ851979 MFU851979:MFV851979 MPQ851979:MPR851979 MZM851979:MZN851979 NJI851979:NJJ851979 NTE851979:NTF851979 ODA851979:ODB851979 OMW851979:OMX851979 OWS851979:OWT851979 PGO851979:PGP851979 PQK851979:PQL851979 QAG851979:QAH851979 QKC851979:QKD851979 QTY851979:QTZ851979 RDU851979:RDV851979 RNQ851979:RNR851979 RXM851979:RXN851979 SHI851979:SHJ851979 SRE851979:SRF851979 TBA851979:TBB851979 TKW851979:TKX851979 TUS851979:TUT851979 UEO851979:UEP851979 UOK851979:UOL851979 UYG851979:UYH851979 VIC851979:VID851979 VRY851979:VRZ851979 WBU851979:WBV851979 WLQ851979:WLR851979 WVM851979:WVN851979 E917515:F917515 JA917515:JB917515 SW917515:SX917515 ACS917515:ACT917515 AMO917515:AMP917515 AWK917515:AWL917515 BGG917515:BGH917515 BQC917515:BQD917515 BZY917515:BZZ917515 CJU917515:CJV917515 CTQ917515:CTR917515 DDM917515:DDN917515 DNI917515:DNJ917515 DXE917515:DXF917515 EHA917515:EHB917515 EQW917515:EQX917515 FAS917515:FAT917515 FKO917515:FKP917515 FUK917515:FUL917515 GEG917515:GEH917515 GOC917515:GOD917515 GXY917515:GXZ917515 HHU917515:HHV917515 HRQ917515:HRR917515 IBM917515:IBN917515 ILI917515:ILJ917515 IVE917515:IVF917515 JFA917515:JFB917515 JOW917515:JOX917515 JYS917515:JYT917515 KIO917515:KIP917515 KSK917515:KSL917515 LCG917515:LCH917515 LMC917515:LMD917515 LVY917515:LVZ917515 MFU917515:MFV917515 MPQ917515:MPR917515 MZM917515:MZN917515 NJI917515:NJJ917515 NTE917515:NTF917515 ODA917515:ODB917515 OMW917515:OMX917515 OWS917515:OWT917515 PGO917515:PGP917515 PQK917515:PQL917515 QAG917515:QAH917515 QKC917515:QKD917515 QTY917515:QTZ917515 RDU917515:RDV917515 RNQ917515:RNR917515 RXM917515:RXN917515 SHI917515:SHJ917515 SRE917515:SRF917515 TBA917515:TBB917515 TKW917515:TKX917515 TUS917515:TUT917515 UEO917515:UEP917515 UOK917515:UOL917515 UYG917515:UYH917515 VIC917515:VID917515 VRY917515:VRZ917515 WBU917515:WBV917515 WLQ917515:WLR917515 WVM917515:WVN917515 E983051:F983051 JA983051:JB983051 SW983051:SX983051 ACS983051:ACT983051 AMO983051:AMP983051 AWK983051:AWL983051 BGG983051:BGH983051 BQC983051:BQD983051 BZY983051:BZZ983051 CJU983051:CJV983051 CTQ983051:CTR983051 DDM983051:DDN983051 DNI983051:DNJ983051 DXE983051:DXF983051 EHA983051:EHB983051 EQW983051:EQX983051 FAS983051:FAT983051 FKO983051:FKP983051 FUK983051:FUL983051 GEG983051:GEH983051 GOC983051:GOD983051 GXY983051:GXZ983051 HHU983051:HHV983051 HRQ983051:HRR983051 IBM983051:IBN983051 ILI983051:ILJ983051 IVE983051:IVF983051 JFA983051:JFB983051 JOW983051:JOX983051 JYS983051:JYT983051 KIO983051:KIP983051 KSK983051:KSL983051 LCG983051:LCH983051 LMC983051:LMD983051 LVY983051:LVZ983051 MFU983051:MFV983051 MPQ983051:MPR983051 MZM983051:MZN983051 NJI983051:NJJ983051 NTE983051:NTF983051 ODA983051:ODB983051 OMW983051:OMX983051 OWS983051:OWT983051 PGO983051:PGP983051 PQK983051:PQL983051 QAG983051:QAH983051 QKC983051:QKD983051 QTY983051:QTZ983051 RDU983051:RDV983051 RNQ983051:RNR983051 RXM983051:RXN983051 SHI983051:SHJ983051 SRE983051:SRF983051 TBA983051:TBB983051 TKW983051:TKX983051 TUS983051:TUT983051 UEO983051:UEP983051 UOK983051:UOL983051 UYG983051:UYH983051 VIC983051:VID983051 VRY983051:VRZ983051 WBU983051:WBV983051 WLQ983051:WLR983051 WVM983051:WVN983051">
      <formula1>$T$25:$T$29</formula1>
    </dataValidation>
    <dataValidation type="list" allowBlank="1" showInputMessage="1" showErrorMessage="1" sqref="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formula1>$T$26:$T$29</formula1>
    </dataValidation>
    <dataValidation type="list" allowBlank="1" showInputMessage="1" showErrorMessage="1" sqref="B11:C11 IX11:IY11 ST11:SU11 ACP11:ACQ11 AML11:AMM11 AWH11:AWI11 BGD11:BGE11 BPZ11:BQA11 BZV11:BZW11 CJR11:CJS11 CTN11:CTO11 DDJ11:DDK11 DNF11:DNG11 DXB11:DXC11 EGX11:EGY11 EQT11:EQU11 FAP11:FAQ11 FKL11:FKM11 FUH11:FUI11 GED11:GEE11 GNZ11:GOA11 GXV11:GXW11 HHR11:HHS11 HRN11:HRO11 IBJ11:IBK11 ILF11:ILG11 IVB11:IVC11 JEX11:JEY11 JOT11:JOU11 JYP11:JYQ11 KIL11:KIM11 KSH11:KSI11 LCD11:LCE11 LLZ11:LMA11 LVV11:LVW11 MFR11:MFS11 MPN11:MPO11 MZJ11:MZK11 NJF11:NJG11 NTB11:NTC11 OCX11:OCY11 OMT11:OMU11 OWP11:OWQ11 PGL11:PGM11 PQH11:PQI11 QAD11:QAE11 QJZ11:QKA11 QTV11:QTW11 RDR11:RDS11 RNN11:RNO11 RXJ11:RXK11 SHF11:SHG11 SRB11:SRC11 TAX11:TAY11 TKT11:TKU11 TUP11:TUQ11 UEL11:UEM11 UOH11:UOI11 UYD11:UYE11 VHZ11:VIA11 VRV11:VRW11 WBR11:WBS11 WLN11:WLO11 WVJ11:WVK11 B65547:C65547 IX65547:IY65547 ST65547:SU65547 ACP65547:ACQ65547 AML65547:AMM65547 AWH65547:AWI65547 BGD65547:BGE65547 BPZ65547:BQA65547 BZV65547:BZW65547 CJR65547:CJS65547 CTN65547:CTO65547 DDJ65547:DDK65547 DNF65547:DNG65547 DXB65547:DXC65547 EGX65547:EGY65547 EQT65547:EQU65547 FAP65547:FAQ65547 FKL65547:FKM65547 FUH65547:FUI65547 GED65547:GEE65547 GNZ65547:GOA65547 GXV65547:GXW65547 HHR65547:HHS65547 HRN65547:HRO65547 IBJ65547:IBK65547 ILF65547:ILG65547 IVB65547:IVC65547 JEX65547:JEY65547 JOT65547:JOU65547 JYP65547:JYQ65547 KIL65547:KIM65547 KSH65547:KSI65547 LCD65547:LCE65547 LLZ65547:LMA65547 LVV65547:LVW65547 MFR65547:MFS65547 MPN65547:MPO65547 MZJ65547:MZK65547 NJF65547:NJG65547 NTB65547:NTC65547 OCX65547:OCY65547 OMT65547:OMU65547 OWP65547:OWQ65547 PGL65547:PGM65547 PQH65547:PQI65547 QAD65547:QAE65547 QJZ65547:QKA65547 QTV65547:QTW65547 RDR65547:RDS65547 RNN65547:RNO65547 RXJ65547:RXK65547 SHF65547:SHG65547 SRB65547:SRC65547 TAX65547:TAY65547 TKT65547:TKU65547 TUP65547:TUQ65547 UEL65547:UEM65547 UOH65547:UOI65547 UYD65547:UYE65547 VHZ65547:VIA65547 VRV65547:VRW65547 WBR65547:WBS65547 WLN65547:WLO65547 WVJ65547:WVK65547 B131083:C131083 IX131083:IY131083 ST131083:SU131083 ACP131083:ACQ131083 AML131083:AMM131083 AWH131083:AWI131083 BGD131083:BGE131083 BPZ131083:BQA131083 BZV131083:BZW131083 CJR131083:CJS131083 CTN131083:CTO131083 DDJ131083:DDK131083 DNF131083:DNG131083 DXB131083:DXC131083 EGX131083:EGY131083 EQT131083:EQU131083 FAP131083:FAQ131083 FKL131083:FKM131083 FUH131083:FUI131083 GED131083:GEE131083 GNZ131083:GOA131083 GXV131083:GXW131083 HHR131083:HHS131083 HRN131083:HRO131083 IBJ131083:IBK131083 ILF131083:ILG131083 IVB131083:IVC131083 JEX131083:JEY131083 JOT131083:JOU131083 JYP131083:JYQ131083 KIL131083:KIM131083 KSH131083:KSI131083 LCD131083:LCE131083 LLZ131083:LMA131083 LVV131083:LVW131083 MFR131083:MFS131083 MPN131083:MPO131083 MZJ131083:MZK131083 NJF131083:NJG131083 NTB131083:NTC131083 OCX131083:OCY131083 OMT131083:OMU131083 OWP131083:OWQ131083 PGL131083:PGM131083 PQH131083:PQI131083 QAD131083:QAE131083 QJZ131083:QKA131083 QTV131083:QTW131083 RDR131083:RDS131083 RNN131083:RNO131083 RXJ131083:RXK131083 SHF131083:SHG131083 SRB131083:SRC131083 TAX131083:TAY131083 TKT131083:TKU131083 TUP131083:TUQ131083 UEL131083:UEM131083 UOH131083:UOI131083 UYD131083:UYE131083 VHZ131083:VIA131083 VRV131083:VRW131083 WBR131083:WBS131083 WLN131083:WLO131083 WVJ131083:WVK131083 B196619:C196619 IX196619:IY196619 ST196619:SU196619 ACP196619:ACQ196619 AML196619:AMM196619 AWH196619:AWI196619 BGD196619:BGE196619 BPZ196619:BQA196619 BZV196619:BZW196619 CJR196619:CJS196619 CTN196619:CTO196619 DDJ196619:DDK196619 DNF196619:DNG196619 DXB196619:DXC196619 EGX196619:EGY196619 EQT196619:EQU196619 FAP196619:FAQ196619 FKL196619:FKM196619 FUH196619:FUI196619 GED196619:GEE196619 GNZ196619:GOA196619 GXV196619:GXW196619 HHR196619:HHS196619 HRN196619:HRO196619 IBJ196619:IBK196619 ILF196619:ILG196619 IVB196619:IVC196619 JEX196619:JEY196619 JOT196619:JOU196619 JYP196619:JYQ196619 KIL196619:KIM196619 KSH196619:KSI196619 LCD196619:LCE196619 LLZ196619:LMA196619 LVV196619:LVW196619 MFR196619:MFS196619 MPN196619:MPO196619 MZJ196619:MZK196619 NJF196619:NJG196619 NTB196619:NTC196619 OCX196619:OCY196619 OMT196619:OMU196619 OWP196619:OWQ196619 PGL196619:PGM196619 PQH196619:PQI196619 QAD196619:QAE196619 QJZ196619:QKA196619 QTV196619:QTW196619 RDR196619:RDS196619 RNN196619:RNO196619 RXJ196619:RXK196619 SHF196619:SHG196619 SRB196619:SRC196619 TAX196619:TAY196619 TKT196619:TKU196619 TUP196619:TUQ196619 UEL196619:UEM196619 UOH196619:UOI196619 UYD196619:UYE196619 VHZ196619:VIA196619 VRV196619:VRW196619 WBR196619:WBS196619 WLN196619:WLO196619 WVJ196619:WVK196619 B262155:C262155 IX262155:IY262155 ST262155:SU262155 ACP262155:ACQ262155 AML262155:AMM262155 AWH262155:AWI262155 BGD262155:BGE262155 BPZ262155:BQA262155 BZV262155:BZW262155 CJR262155:CJS262155 CTN262155:CTO262155 DDJ262155:DDK262155 DNF262155:DNG262155 DXB262155:DXC262155 EGX262155:EGY262155 EQT262155:EQU262155 FAP262155:FAQ262155 FKL262155:FKM262155 FUH262155:FUI262155 GED262155:GEE262155 GNZ262155:GOA262155 GXV262155:GXW262155 HHR262155:HHS262155 HRN262155:HRO262155 IBJ262155:IBK262155 ILF262155:ILG262155 IVB262155:IVC262155 JEX262155:JEY262155 JOT262155:JOU262155 JYP262155:JYQ262155 KIL262155:KIM262155 KSH262155:KSI262155 LCD262155:LCE262155 LLZ262155:LMA262155 LVV262155:LVW262155 MFR262155:MFS262155 MPN262155:MPO262155 MZJ262155:MZK262155 NJF262155:NJG262155 NTB262155:NTC262155 OCX262155:OCY262155 OMT262155:OMU262155 OWP262155:OWQ262155 PGL262155:PGM262155 PQH262155:PQI262155 QAD262155:QAE262155 QJZ262155:QKA262155 QTV262155:QTW262155 RDR262155:RDS262155 RNN262155:RNO262155 RXJ262155:RXK262155 SHF262155:SHG262155 SRB262155:SRC262155 TAX262155:TAY262155 TKT262155:TKU262155 TUP262155:TUQ262155 UEL262155:UEM262155 UOH262155:UOI262155 UYD262155:UYE262155 VHZ262155:VIA262155 VRV262155:VRW262155 WBR262155:WBS262155 WLN262155:WLO262155 WVJ262155:WVK262155 B327691:C327691 IX327691:IY327691 ST327691:SU327691 ACP327691:ACQ327691 AML327691:AMM327691 AWH327691:AWI327691 BGD327691:BGE327691 BPZ327691:BQA327691 BZV327691:BZW327691 CJR327691:CJS327691 CTN327691:CTO327691 DDJ327691:DDK327691 DNF327691:DNG327691 DXB327691:DXC327691 EGX327691:EGY327691 EQT327691:EQU327691 FAP327691:FAQ327691 FKL327691:FKM327691 FUH327691:FUI327691 GED327691:GEE327691 GNZ327691:GOA327691 GXV327691:GXW327691 HHR327691:HHS327691 HRN327691:HRO327691 IBJ327691:IBK327691 ILF327691:ILG327691 IVB327691:IVC327691 JEX327691:JEY327691 JOT327691:JOU327691 JYP327691:JYQ327691 KIL327691:KIM327691 KSH327691:KSI327691 LCD327691:LCE327691 LLZ327691:LMA327691 LVV327691:LVW327691 MFR327691:MFS327691 MPN327691:MPO327691 MZJ327691:MZK327691 NJF327691:NJG327691 NTB327691:NTC327691 OCX327691:OCY327691 OMT327691:OMU327691 OWP327691:OWQ327691 PGL327691:PGM327691 PQH327691:PQI327691 QAD327691:QAE327691 QJZ327691:QKA327691 QTV327691:QTW327691 RDR327691:RDS327691 RNN327691:RNO327691 RXJ327691:RXK327691 SHF327691:SHG327691 SRB327691:SRC327691 TAX327691:TAY327691 TKT327691:TKU327691 TUP327691:TUQ327691 UEL327691:UEM327691 UOH327691:UOI327691 UYD327691:UYE327691 VHZ327691:VIA327691 VRV327691:VRW327691 WBR327691:WBS327691 WLN327691:WLO327691 WVJ327691:WVK327691 B393227:C393227 IX393227:IY393227 ST393227:SU393227 ACP393227:ACQ393227 AML393227:AMM393227 AWH393227:AWI393227 BGD393227:BGE393227 BPZ393227:BQA393227 BZV393227:BZW393227 CJR393227:CJS393227 CTN393227:CTO393227 DDJ393227:DDK393227 DNF393227:DNG393227 DXB393227:DXC393227 EGX393227:EGY393227 EQT393227:EQU393227 FAP393227:FAQ393227 FKL393227:FKM393227 FUH393227:FUI393227 GED393227:GEE393227 GNZ393227:GOA393227 GXV393227:GXW393227 HHR393227:HHS393227 HRN393227:HRO393227 IBJ393227:IBK393227 ILF393227:ILG393227 IVB393227:IVC393227 JEX393227:JEY393227 JOT393227:JOU393227 JYP393227:JYQ393227 KIL393227:KIM393227 KSH393227:KSI393227 LCD393227:LCE393227 LLZ393227:LMA393227 LVV393227:LVW393227 MFR393227:MFS393227 MPN393227:MPO393227 MZJ393227:MZK393227 NJF393227:NJG393227 NTB393227:NTC393227 OCX393227:OCY393227 OMT393227:OMU393227 OWP393227:OWQ393227 PGL393227:PGM393227 PQH393227:PQI393227 QAD393227:QAE393227 QJZ393227:QKA393227 QTV393227:QTW393227 RDR393227:RDS393227 RNN393227:RNO393227 RXJ393227:RXK393227 SHF393227:SHG393227 SRB393227:SRC393227 TAX393227:TAY393227 TKT393227:TKU393227 TUP393227:TUQ393227 UEL393227:UEM393227 UOH393227:UOI393227 UYD393227:UYE393227 VHZ393227:VIA393227 VRV393227:VRW393227 WBR393227:WBS393227 WLN393227:WLO393227 WVJ393227:WVK393227 B458763:C458763 IX458763:IY458763 ST458763:SU458763 ACP458763:ACQ458763 AML458763:AMM458763 AWH458763:AWI458763 BGD458763:BGE458763 BPZ458763:BQA458763 BZV458763:BZW458763 CJR458763:CJS458763 CTN458763:CTO458763 DDJ458763:DDK458763 DNF458763:DNG458763 DXB458763:DXC458763 EGX458763:EGY458763 EQT458763:EQU458763 FAP458763:FAQ458763 FKL458763:FKM458763 FUH458763:FUI458763 GED458763:GEE458763 GNZ458763:GOA458763 GXV458763:GXW458763 HHR458763:HHS458763 HRN458763:HRO458763 IBJ458763:IBK458763 ILF458763:ILG458763 IVB458763:IVC458763 JEX458763:JEY458763 JOT458763:JOU458763 JYP458763:JYQ458763 KIL458763:KIM458763 KSH458763:KSI458763 LCD458763:LCE458763 LLZ458763:LMA458763 LVV458763:LVW458763 MFR458763:MFS458763 MPN458763:MPO458763 MZJ458763:MZK458763 NJF458763:NJG458763 NTB458763:NTC458763 OCX458763:OCY458763 OMT458763:OMU458763 OWP458763:OWQ458763 PGL458763:PGM458763 PQH458763:PQI458763 QAD458763:QAE458763 QJZ458763:QKA458763 QTV458763:QTW458763 RDR458763:RDS458763 RNN458763:RNO458763 RXJ458763:RXK458763 SHF458763:SHG458763 SRB458763:SRC458763 TAX458763:TAY458763 TKT458763:TKU458763 TUP458763:TUQ458763 UEL458763:UEM458763 UOH458763:UOI458763 UYD458763:UYE458763 VHZ458763:VIA458763 VRV458763:VRW458763 WBR458763:WBS458763 WLN458763:WLO458763 WVJ458763:WVK458763 B524299:C524299 IX524299:IY524299 ST524299:SU524299 ACP524299:ACQ524299 AML524299:AMM524299 AWH524299:AWI524299 BGD524299:BGE524299 BPZ524299:BQA524299 BZV524299:BZW524299 CJR524299:CJS524299 CTN524299:CTO524299 DDJ524299:DDK524299 DNF524299:DNG524299 DXB524299:DXC524299 EGX524299:EGY524299 EQT524299:EQU524299 FAP524299:FAQ524299 FKL524299:FKM524299 FUH524299:FUI524299 GED524299:GEE524299 GNZ524299:GOA524299 GXV524299:GXW524299 HHR524299:HHS524299 HRN524299:HRO524299 IBJ524299:IBK524299 ILF524299:ILG524299 IVB524299:IVC524299 JEX524299:JEY524299 JOT524299:JOU524299 JYP524299:JYQ524299 KIL524299:KIM524299 KSH524299:KSI524299 LCD524299:LCE524299 LLZ524299:LMA524299 LVV524299:LVW524299 MFR524299:MFS524299 MPN524299:MPO524299 MZJ524299:MZK524299 NJF524299:NJG524299 NTB524299:NTC524299 OCX524299:OCY524299 OMT524299:OMU524299 OWP524299:OWQ524299 PGL524299:PGM524299 PQH524299:PQI524299 QAD524299:QAE524299 QJZ524299:QKA524299 QTV524299:QTW524299 RDR524299:RDS524299 RNN524299:RNO524299 RXJ524299:RXK524299 SHF524299:SHG524299 SRB524299:SRC524299 TAX524299:TAY524299 TKT524299:TKU524299 TUP524299:TUQ524299 UEL524299:UEM524299 UOH524299:UOI524299 UYD524299:UYE524299 VHZ524299:VIA524299 VRV524299:VRW524299 WBR524299:WBS524299 WLN524299:WLO524299 WVJ524299:WVK524299 B589835:C589835 IX589835:IY589835 ST589835:SU589835 ACP589835:ACQ589835 AML589835:AMM589835 AWH589835:AWI589835 BGD589835:BGE589835 BPZ589835:BQA589835 BZV589835:BZW589835 CJR589835:CJS589835 CTN589835:CTO589835 DDJ589835:DDK589835 DNF589835:DNG589835 DXB589835:DXC589835 EGX589835:EGY589835 EQT589835:EQU589835 FAP589835:FAQ589835 FKL589835:FKM589835 FUH589835:FUI589835 GED589835:GEE589835 GNZ589835:GOA589835 GXV589835:GXW589835 HHR589835:HHS589835 HRN589835:HRO589835 IBJ589835:IBK589835 ILF589835:ILG589835 IVB589835:IVC589835 JEX589835:JEY589835 JOT589835:JOU589835 JYP589835:JYQ589835 KIL589835:KIM589835 KSH589835:KSI589835 LCD589835:LCE589835 LLZ589835:LMA589835 LVV589835:LVW589835 MFR589835:MFS589835 MPN589835:MPO589835 MZJ589835:MZK589835 NJF589835:NJG589835 NTB589835:NTC589835 OCX589835:OCY589835 OMT589835:OMU589835 OWP589835:OWQ589835 PGL589835:PGM589835 PQH589835:PQI589835 QAD589835:QAE589835 QJZ589835:QKA589835 QTV589835:QTW589835 RDR589835:RDS589835 RNN589835:RNO589835 RXJ589835:RXK589835 SHF589835:SHG589835 SRB589835:SRC589835 TAX589835:TAY589835 TKT589835:TKU589835 TUP589835:TUQ589835 UEL589835:UEM589835 UOH589835:UOI589835 UYD589835:UYE589835 VHZ589835:VIA589835 VRV589835:VRW589835 WBR589835:WBS589835 WLN589835:WLO589835 WVJ589835:WVK589835 B655371:C655371 IX655371:IY655371 ST655371:SU655371 ACP655371:ACQ655371 AML655371:AMM655371 AWH655371:AWI655371 BGD655371:BGE655371 BPZ655371:BQA655371 BZV655371:BZW655371 CJR655371:CJS655371 CTN655371:CTO655371 DDJ655371:DDK655371 DNF655371:DNG655371 DXB655371:DXC655371 EGX655371:EGY655371 EQT655371:EQU655371 FAP655371:FAQ655371 FKL655371:FKM655371 FUH655371:FUI655371 GED655371:GEE655371 GNZ655371:GOA655371 GXV655371:GXW655371 HHR655371:HHS655371 HRN655371:HRO655371 IBJ655371:IBK655371 ILF655371:ILG655371 IVB655371:IVC655371 JEX655371:JEY655371 JOT655371:JOU655371 JYP655371:JYQ655371 KIL655371:KIM655371 KSH655371:KSI655371 LCD655371:LCE655371 LLZ655371:LMA655371 LVV655371:LVW655371 MFR655371:MFS655371 MPN655371:MPO655371 MZJ655371:MZK655371 NJF655371:NJG655371 NTB655371:NTC655371 OCX655371:OCY655371 OMT655371:OMU655371 OWP655371:OWQ655371 PGL655371:PGM655371 PQH655371:PQI655371 QAD655371:QAE655371 QJZ655371:QKA655371 QTV655371:QTW655371 RDR655371:RDS655371 RNN655371:RNO655371 RXJ655371:RXK655371 SHF655371:SHG655371 SRB655371:SRC655371 TAX655371:TAY655371 TKT655371:TKU655371 TUP655371:TUQ655371 UEL655371:UEM655371 UOH655371:UOI655371 UYD655371:UYE655371 VHZ655371:VIA655371 VRV655371:VRW655371 WBR655371:WBS655371 WLN655371:WLO655371 WVJ655371:WVK655371 B720907:C720907 IX720907:IY720907 ST720907:SU720907 ACP720907:ACQ720907 AML720907:AMM720907 AWH720907:AWI720907 BGD720907:BGE720907 BPZ720907:BQA720907 BZV720907:BZW720907 CJR720907:CJS720907 CTN720907:CTO720907 DDJ720907:DDK720907 DNF720907:DNG720907 DXB720907:DXC720907 EGX720907:EGY720907 EQT720907:EQU720907 FAP720907:FAQ720907 FKL720907:FKM720907 FUH720907:FUI720907 GED720907:GEE720907 GNZ720907:GOA720907 GXV720907:GXW720907 HHR720907:HHS720907 HRN720907:HRO720907 IBJ720907:IBK720907 ILF720907:ILG720907 IVB720907:IVC720907 JEX720907:JEY720907 JOT720907:JOU720907 JYP720907:JYQ720907 KIL720907:KIM720907 KSH720907:KSI720907 LCD720907:LCE720907 LLZ720907:LMA720907 LVV720907:LVW720907 MFR720907:MFS720907 MPN720907:MPO720907 MZJ720907:MZK720907 NJF720907:NJG720907 NTB720907:NTC720907 OCX720907:OCY720907 OMT720907:OMU720907 OWP720907:OWQ720907 PGL720907:PGM720907 PQH720907:PQI720907 QAD720907:QAE720907 QJZ720907:QKA720907 QTV720907:QTW720907 RDR720907:RDS720907 RNN720907:RNO720907 RXJ720907:RXK720907 SHF720907:SHG720907 SRB720907:SRC720907 TAX720907:TAY720907 TKT720907:TKU720907 TUP720907:TUQ720907 UEL720907:UEM720907 UOH720907:UOI720907 UYD720907:UYE720907 VHZ720907:VIA720907 VRV720907:VRW720907 WBR720907:WBS720907 WLN720907:WLO720907 WVJ720907:WVK720907 B786443:C786443 IX786443:IY786443 ST786443:SU786443 ACP786443:ACQ786443 AML786443:AMM786443 AWH786443:AWI786443 BGD786443:BGE786443 BPZ786443:BQA786443 BZV786443:BZW786443 CJR786443:CJS786443 CTN786443:CTO786443 DDJ786443:DDK786443 DNF786443:DNG786443 DXB786443:DXC786443 EGX786443:EGY786443 EQT786443:EQU786443 FAP786443:FAQ786443 FKL786443:FKM786443 FUH786443:FUI786443 GED786443:GEE786443 GNZ786443:GOA786443 GXV786443:GXW786443 HHR786443:HHS786443 HRN786443:HRO786443 IBJ786443:IBK786443 ILF786443:ILG786443 IVB786443:IVC786443 JEX786443:JEY786443 JOT786443:JOU786443 JYP786443:JYQ786443 KIL786443:KIM786443 KSH786443:KSI786443 LCD786443:LCE786443 LLZ786443:LMA786443 LVV786443:LVW786443 MFR786443:MFS786443 MPN786443:MPO786443 MZJ786443:MZK786443 NJF786443:NJG786443 NTB786443:NTC786443 OCX786443:OCY786443 OMT786443:OMU786443 OWP786443:OWQ786443 PGL786443:PGM786443 PQH786443:PQI786443 QAD786443:QAE786443 QJZ786443:QKA786443 QTV786443:QTW786443 RDR786443:RDS786443 RNN786443:RNO786443 RXJ786443:RXK786443 SHF786443:SHG786443 SRB786443:SRC786443 TAX786443:TAY786443 TKT786443:TKU786443 TUP786443:TUQ786443 UEL786443:UEM786443 UOH786443:UOI786443 UYD786443:UYE786443 VHZ786443:VIA786443 VRV786443:VRW786443 WBR786443:WBS786443 WLN786443:WLO786443 WVJ786443:WVK786443 B851979:C851979 IX851979:IY851979 ST851979:SU851979 ACP851979:ACQ851979 AML851979:AMM851979 AWH851979:AWI851979 BGD851979:BGE851979 BPZ851979:BQA851979 BZV851979:BZW851979 CJR851979:CJS851979 CTN851979:CTO851979 DDJ851979:DDK851979 DNF851979:DNG851979 DXB851979:DXC851979 EGX851979:EGY851979 EQT851979:EQU851979 FAP851979:FAQ851979 FKL851979:FKM851979 FUH851979:FUI851979 GED851979:GEE851979 GNZ851979:GOA851979 GXV851979:GXW851979 HHR851979:HHS851979 HRN851979:HRO851979 IBJ851979:IBK851979 ILF851979:ILG851979 IVB851979:IVC851979 JEX851979:JEY851979 JOT851979:JOU851979 JYP851979:JYQ851979 KIL851979:KIM851979 KSH851979:KSI851979 LCD851979:LCE851979 LLZ851979:LMA851979 LVV851979:LVW851979 MFR851979:MFS851979 MPN851979:MPO851979 MZJ851979:MZK851979 NJF851979:NJG851979 NTB851979:NTC851979 OCX851979:OCY851979 OMT851979:OMU851979 OWP851979:OWQ851979 PGL851979:PGM851979 PQH851979:PQI851979 QAD851979:QAE851979 QJZ851979:QKA851979 QTV851979:QTW851979 RDR851979:RDS851979 RNN851979:RNO851979 RXJ851979:RXK851979 SHF851979:SHG851979 SRB851979:SRC851979 TAX851979:TAY851979 TKT851979:TKU851979 TUP851979:TUQ851979 UEL851979:UEM851979 UOH851979:UOI851979 UYD851979:UYE851979 VHZ851979:VIA851979 VRV851979:VRW851979 WBR851979:WBS851979 WLN851979:WLO851979 WVJ851979:WVK851979 B917515:C917515 IX917515:IY917515 ST917515:SU917515 ACP917515:ACQ917515 AML917515:AMM917515 AWH917515:AWI917515 BGD917515:BGE917515 BPZ917515:BQA917515 BZV917515:BZW917515 CJR917515:CJS917515 CTN917515:CTO917515 DDJ917515:DDK917515 DNF917515:DNG917515 DXB917515:DXC917515 EGX917515:EGY917515 EQT917515:EQU917515 FAP917515:FAQ917515 FKL917515:FKM917515 FUH917515:FUI917515 GED917515:GEE917515 GNZ917515:GOA917515 GXV917515:GXW917515 HHR917515:HHS917515 HRN917515:HRO917515 IBJ917515:IBK917515 ILF917515:ILG917515 IVB917515:IVC917515 JEX917515:JEY917515 JOT917515:JOU917515 JYP917515:JYQ917515 KIL917515:KIM917515 KSH917515:KSI917515 LCD917515:LCE917515 LLZ917515:LMA917515 LVV917515:LVW917515 MFR917515:MFS917515 MPN917515:MPO917515 MZJ917515:MZK917515 NJF917515:NJG917515 NTB917515:NTC917515 OCX917515:OCY917515 OMT917515:OMU917515 OWP917515:OWQ917515 PGL917515:PGM917515 PQH917515:PQI917515 QAD917515:QAE917515 QJZ917515:QKA917515 QTV917515:QTW917515 RDR917515:RDS917515 RNN917515:RNO917515 RXJ917515:RXK917515 SHF917515:SHG917515 SRB917515:SRC917515 TAX917515:TAY917515 TKT917515:TKU917515 TUP917515:TUQ917515 UEL917515:UEM917515 UOH917515:UOI917515 UYD917515:UYE917515 VHZ917515:VIA917515 VRV917515:VRW917515 WBR917515:WBS917515 WLN917515:WLO917515 WVJ917515:WVK917515 B983051:C983051 IX983051:IY983051 ST983051:SU983051 ACP983051:ACQ983051 AML983051:AMM983051 AWH983051:AWI983051 BGD983051:BGE983051 BPZ983051:BQA983051 BZV983051:BZW983051 CJR983051:CJS983051 CTN983051:CTO983051 DDJ983051:DDK983051 DNF983051:DNG983051 DXB983051:DXC983051 EGX983051:EGY983051 EQT983051:EQU983051 FAP983051:FAQ983051 FKL983051:FKM983051 FUH983051:FUI983051 GED983051:GEE983051 GNZ983051:GOA983051 GXV983051:GXW983051 HHR983051:HHS983051 HRN983051:HRO983051 IBJ983051:IBK983051 ILF983051:ILG983051 IVB983051:IVC983051 JEX983051:JEY983051 JOT983051:JOU983051 JYP983051:JYQ983051 KIL983051:KIM983051 KSH983051:KSI983051 LCD983051:LCE983051 LLZ983051:LMA983051 LVV983051:LVW983051 MFR983051:MFS983051 MPN983051:MPO983051 MZJ983051:MZK983051 NJF983051:NJG983051 NTB983051:NTC983051 OCX983051:OCY983051 OMT983051:OMU983051 OWP983051:OWQ983051 PGL983051:PGM983051 PQH983051:PQI983051 QAD983051:QAE983051 QJZ983051:QKA983051 QTV983051:QTW983051 RDR983051:RDS983051 RNN983051:RNO983051 RXJ983051:RXK983051 SHF983051:SHG983051 SRB983051:SRC983051 TAX983051:TAY983051 TKT983051:TKU983051 TUP983051:TUQ983051 UEL983051:UEM983051 UOH983051:UOI983051 UYD983051:UYE983051 VHZ983051:VIA983051 VRV983051:VRW983051 WBR983051:WBS983051 WLN983051:WLO983051 WVJ983051:WVK983051">
      <formula1>$R$25:$R$28</formula1>
    </dataValidation>
    <dataValidation type="list" allowBlank="1" showInputMessage="1" showErrorMessage="1" sqref="B13:F13 IX13:JB13 ST13:SX13 ACP13:ACT13 AML13:AMP13 AWH13:AWL13 BGD13:BGH13 BPZ13:BQD13 BZV13:BZZ13 CJR13:CJV13 CTN13:CTR13 DDJ13:DDN13 DNF13:DNJ13 DXB13:DXF13 EGX13:EHB13 EQT13:EQX13 FAP13:FAT13 FKL13:FKP13 FUH13:FUL13 GED13:GEH13 GNZ13:GOD13 GXV13:GXZ13 HHR13:HHV13 HRN13:HRR13 IBJ13:IBN13 ILF13:ILJ13 IVB13:IVF13 JEX13:JFB13 JOT13:JOX13 JYP13:JYT13 KIL13:KIP13 KSH13:KSL13 LCD13:LCH13 LLZ13:LMD13 LVV13:LVZ13 MFR13:MFV13 MPN13:MPR13 MZJ13:MZN13 NJF13:NJJ13 NTB13:NTF13 OCX13:ODB13 OMT13:OMX13 OWP13:OWT13 PGL13:PGP13 PQH13:PQL13 QAD13:QAH13 QJZ13:QKD13 QTV13:QTZ13 RDR13:RDV13 RNN13:RNR13 RXJ13:RXN13 SHF13:SHJ13 SRB13:SRF13 TAX13:TBB13 TKT13:TKX13 TUP13:TUT13 UEL13:UEP13 UOH13:UOL13 UYD13:UYH13 VHZ13:VID13 VRV13:VRZ13 WBR13:WBV13 WLN13:WLR13 WVJ13:WVN13 B65549:F65549 IX65549:JB65549 ST65549:SX65549 ACP65549:ACT65549 AML65549:AMP65549 AWH65549:AWL65549 BGD65549:BGH65549 BPZ65549:BQD65549 BZV65549:BZZ65549 CJR65549:CJV65549 CTN65549:CTR65549 DDJ65549:DDN65549 DNF65549:DNJ65549 DXB65549:DXF65549 EGX65549:EHB65549 EQT65549:EQX65549 FAP65549:FAT65549 FKL65549:FKP65549 FUH65549:FUL65549 GED65549:GEH65549 GNZ65549:GOD65549 GXV65549:GXZ65549 HHR65549:HHV65549 HRN65549:HRR65549 IBJ65549:IBN65549 ILF65549:ILJ65549 IVB65549:IVF65549 JEX65549:JFB65549 JOT65549:JOX65549 JYP65549:JYT65549 KIL65549:KIP65549 KSH65549:KSL65549 LCD65549:LCH65549 LLZ65549:LMD65549 LVV65549:LVZ65549 MFR65549:MFV65549 MPN65549:MPR65549 MZJ65549:MZN65549 NJF65549:NJJ65549 NTB65549:NTF65549 OCX65549:ODB65549 OMT65549:OMX65549 OWP65549:OWT65549 PGL65549:PGP65549 PQH65549:PQL65549 QAD65549:QAH65549 QJZ65549:QKD65549 QTV65549:QTZ65549 RDR65549:RDV65549 RNN65549:RNR65549 RXJ65549:RXN65549 SHF65549:SHJ65549 SRB65549:SRF65549 TAX65549:TBB65549 TKT65549:TKX65549 TUP65549:TUT65549 UEL65549:UEP65549 UOH65549:UOL65549 UYD65549:UYH65549 VHZ65549:VID65549 VRV65549:VRZ65549 WBR65549:WBV65549 WLN65549:WLR65549 WVJ65549:WVN65549 B131085:F131085 IX131085:JB131085 ST131085:SX131085 ACP131085:ACT131085 AML131085:AMP131085 AWH131085:AWL131085 BGD131085:BGH131085 BPZ131085:BQD131085 BZV131085:BZZ131085 CJR131085:CJV131085 CTN131085:CTR131085 DDJ131085:DDN131085 DNF131085:DNJ131085 DXB131085:DXF131085 EGX131085:EHB131085 EQT131085:EQX131085 FAP131085:FAT131085 FKL131085:FKP131085 FUH131085:FUL131085 GED131085:GEH131085 GNZ131085:GOD131085 GXV131085:GXZ131085 HHR131085:HHV131085 HRN131085:HRR131085 IBJ131085:IBN131085 ILF131085:ILJ131085 IVB131085:IVF131085 JEX131085:JFB131085 JOT131085:JOX131085 JYP131085:JYT131085 KIL131085:KIP131085 KSH131085:KSL131085 LCD131085:LCH131085 LLZ131085:LMD131085 LVV131085:LVZ131085 MFR131085:MFV131085 MPN131085:MPR131085 MZJ131085:MZN131085 NJF131085:NJJ131085 NTB131085:NTF131085 OCX131085:ODB131085 OMT131085:OMX131085 OWP131085:OWT131085 PGL131085:PGP131085 PQH131085:PQL131085 QAD131085:QAH131085 QJZ131085:QKD131085 QTV131085:QTZ131085 RDR131085:RDV131085 RNN131085:RNR131085 RXJ131085:RXN131085 SHF131085:SHJ131085 SRB131085:SRF131085 TAX131085:TBB131085 TKT131085:TKX131085 TUP131085:TUT131085 UEL131085:UEP131085 UOH131085:UOL131085 UYD131085:UYH131085 VHZ131085:VID131085 VRV131085:VRZ131085 WBR131085:WBV131085 WLN131085:WLR131085 WVJ131085:WVN131085 B196621:F196621 IX196621:JB196621 ST196621:SX196621 ACP196621:ACT196621 AML196621:AMP196621 AWH196621:AWL196621 BGD196621:BGH196621 BPZ196621:BQD196621 BZV196621:BZZ196621 CJR196621:CJV196621 CTN196621:CTR196621 DDJ196621:DDN196621 DNF196621:DNJ196621 DXB196621:DXF196621 EGX196621:EHB196621 EQT196621:EQX196621 FAP196621:FAT196621 FKL196621:FKP196621 FUH196621:FUL196621 GED196621:GEH196621 GNZ196621:GOD196621 GXV196621:GXZ196621 HHR196621:HHV196621 HRN196621:HRR196621 IBJ196621:IBN196621 ILF196621:ILJ196621 IVB196621:IVF196621 JEX196621:JFB196621 JOT196621:JOX196621 JYP196621:JYT196621 KIL196621:KIP196621 KSH196621:KSL196621 LCD196621:LCH196621 LLZ196621:LMD196621 LVV196621:LVZ196621 MFR196621:MFV196621 MPN196621:MPR196621 MZJ196621:MZN196621 NJF196621:NJJ196621 NTB196621:NTF196621 OCX196621:ODB196621 OMT196621:OMX196621 OWP196621:OWT196621 PGL196621:PGP196621 PQH196621:PQL196621 QAD196621:QAH196621 QJZ196621:QKD196621 QTV196621:QTZ196621 RDR196621:RDV196621 RNN196621:RNR196621 RXJ196621:RXN196621 SHF196621:SHJ196621 SRB196621:SRF196621 TAX196621:TBB196621 TKT196621:TKX196621 TUP196621:TUT196621 UEL196621:UEP196621 UOH196621:UOL196621 UYD196621:UYH196621 VHZ196621:VID196621 VRV196621:VRZ196621 WBR196621:WBV196621 WLN196621:WLR196621 WVJ196621:WVN196621 B262157:F262157 IX262157:JB262157 ST262157:SX262157 ACP262157:ACT262157 AML262157:AMP262157 AWH262157:AWL262157 BGD262157:BGH262157 BPZ262157:BQD262157 BZV262157:BZZ262157 CJR262157:CJV262157 CTN262157:CTR262157 DDJ262157:DDN262157 DNF262157:DNJ262157 DXB262157:DXF262157 EGX262157:EHB262157 EQT262157:EQX262157 FAP262157:FAT262157 FKL262157:FKP262157 FUH262157:FUL262157 GED262157:GEH262157 GNZ262157:GOD262157 GXV262157:GXZ262157 HHR262157:HHV262157 HRN262157:HRR262157 IBJ262157:IBN262157 ILF262157:ILJ262157 IVB262157:IVF262157 JEX262157:JFB262157 JOT262157:JOX262157 JYP262157:JYT262157 KIL262157:KIP262157 KSH262157:KSL262157 LCD262157:LCH262157 LLZ262157:LMD262157 LVV262157:LVZ262157 MFR262157:MFV262157 MPN262157:MPR262157 MZJ262157:MZN262157 NJF262157:NJJ262157 NTB262157:NTF262157 OCX262157:ODB262157 OMT262157:OMX262157 OWP262157:OWT262157 PGL262157:PGP262157 PQH262157:PQL262157 QAD262157:QAH262157 QJZ262157:QKD262157 QTV262157:QTZ262157 RDR262157:RDV262157 RNN262157:RNR262157 RXJ262157:RXN262157 SHF262157:SHJ262157 SRB262157:SRF262157 TAX262157:TBB262157 TKT262157:TKX262157 TUP262157:TUT262157 UEL262157:UEP262157 UOH262157:UOL262157 UYD262157:UYH262157 VHZ262157:VID262157 VRV262157:VRZ262157 WBR262157:WBV262157 WLN262157:WLR262157 WVJ262157:WVN262157 B327693:F327693 IX327693:JB327693 ST327693:SX327693 ACP327693:ACT327693 AML327693:AMP327693 AWH327693:AWL327693 BGD327693:BGH327693 BPZ327693:BQD327693 BZV327693:BZZ327693 CJR327693:CJV327693 CTN327693:CTR327693 DDJ327693:DDN327693 DNF327693:DNJ327693 DXB327693:DXF327693 EGX327693:EHB327693 EQT327693:EQX327693 FAP327693:FAT327693 FKL327693:FKP327693 FUH327693:FUL327693 GED327693:GEH327693 GNZ327693:GOD327693 GXV327693:GXZ327693 HHR327693:HHV327693 HRN327693:HRR327693 IBJ327693:IBN327693 ILF327693:ILJ327693 IVB327693:IVF327693 JEX327693:JFB327693 JOT327693:JOX327693 JYP327693:JYT327693 KIL327693:KIP327693 KSH327693:KSL327693 LCD327693:LCH327693 LLZ327693:LMD327693 LVV327693:LVZ327693 MFR327693:MFV327693 MPN327693:MPR327693 MZJ327693:MZN327693 NJF327693:NJJ327693 NTB327693:NTF327693 OCX327693:ODB327693 OMT327693:OMX327693 OWP327693:OWT327693 PGL327693:PGP327693 PQH327693:PQL327693 QAD327693:QAH327693 QJZ327693:QKD327693 QTV327693:QTZ327693 RDR327693:RDV327693 RNN327693:RNR327693 RXJ327693:RXN327693 SHF327693:SHJ327693 SRB327693:SRF327693 TAX327693:TBB327693 TKT327693:TKX327693 TUP327693:TUT327693 UEL327693:UEP327693 UOH327693:UOL327693 UYD327693:UYH327693 VHZ327693:VID327693 VRV327693:VRZ327693 WBR327693:WBV327693 WLN327693:WLR327693 WVJ327693:WVN327693 B393229:F393229 IX393229:JB393229 ST393229:SX393229 ACP393229:ACT393229 AML393229:AMP393229 AWH393229:AWL393229 BGD393229:BGH393229 BPZ393229:BQD393229 BZV393229:BZZ393229 CJR393229:CJV393229 CTN393229:CTR393229 DDJ393229:DDN393229 DNF393229:DNJ393229 DXB393229:DXF393229 EGX393229:EHB393229 EQT393229:EQX393229 FAP393229:FAT393229 FKL393229:FKP393229 FUH393229:FUL393229 GED393229:GEH393229 GNZ393229:GOD393229 GXV393229:GXZ393229 HHR393229:HHV393229 HRN393229:HRR393229 IBJ393229:IBN393229 ILF393229:ILJ393229 IVB393229:IVF393229 JEX393229:JFB393229 JOT393229:JOX393229 JYP393229:JYT393229 KIL393229:KIP393229 KSH393229:KSL393229 LCD393229:LCH393229 LLZ393229:LMD393229 LVV393229:LVZ393229 MFR393229:MFV393229 MPN393229:MPR393229 MZJ393229:MZN393229 NJF393229:NJJ393229 NTB393229:NTF393229 OCX393229:ODB393229 OMT393229:OMX393229 OWP393229:OWT393229 PGL393229:PGP393229 PQH393229:PQL393229 QAD393229:QAH393229 QJZ393229:QKD393229 QTV393229:QTZ393229 RDR393229:RDV393229 RNN393229:RNR393229 RXJ393229:RXN393229 SHF393229:SHJ393229 SRB393229:SRF393229 TAX393229:TBB393229 TKT393229:TKX393229 TUP393229:TUT393229 UEL393229:UEP393229 UOH393229:UOL393229 UYD393229:UYH393229 VHZ393229:VID393229 VRV393229:VRZ393229 WBR393229:WBV393229 WLN393229:WLR393229 WVJ393229:WVN393229 B458765:F458765 IX458765:JB458765 ST458765:SX458765 ACP458765:ACT458765 AML458765:AMP458765 AWH458765:AWL458765 BGD458765:BGH458765 BPZ458765:BQD458765 BZV458765:BZZ458765 CJR458765:CJV458765 CTN458765:CTR458765 DDJ458765:DDN458765 DNF458765:DNJ458765 DXB458765:DXF458765 EGX458765:EHB458765 EQT458765:EQX458765 FAP458765:FAT458765 FKL458765:FKP458765 FUH458765:FUL458765 GED458765:GEH458765 GNZ458765:GOD458765 GXV458765:GXZ458765 HHR458765:HHV458765 HRN458765:HRR458765 IBJ458765:IBN458765 ILF458765:ILJ458765 IVB458765:IVF458765 JEX458765:JFB458765 JOT458765:JOX458765 JYP458765:JYT458765 KIL458765:KIP458765 KSH458765:KSL458765 LCD458765:LCH458765 LLZ458765:LMD458765 LVV458765:LVZ458765 MFR458765:MFV458765 MPN458765:MPR458765 MZJ458765:MZN458765 NJF458765:NJJ458765 NTB458765:NTF458765 OCX458765:ODB458765 OMT458765:OMX458765 OWP458765:OWT458765 PGL458765:PGP458765 PQH458765:PQL458765 QAD458765:QAH458765 QJZ458765:QKD458765 QTV458765:QTZ458765 RDR458765:RDV458765 RNN458765:RNR458765 RXJ458765:RXN458765 SHF458765:SHJ458765 SRB458765:SRF458765 TAX458765:TBB458765 TKT458765:TKX458765 TUP458765:TUT458765 UEL458765:UEP458765 UOH458765:UOL458765 UYD458765:UYH458765 VHZ458765:VID458765 VRV458765:VRZ458765 WBR458765:WBV458765 WLN458765:WLR458765 WVJ458765:WVN458765 B524301:F524301 IX524301:JB524301 ST524301:SX524301 ACP524301:ACT524301 AML524301:AMP524301 AWH524301:AWL524301 BGD524301:BGH524301 BPZ524301:BQD524301 BZV524301:BZZ524301 CJR524301:CJV524301 CTN524301:CTR524301 DDJ524301:DDN524301 DNF524301:DNJ524301 DXB524301:DXF524301 EGX524301:EHB524301 EQT524301:EQX524301 FAP524301:FAT524301 FKL524301:FKP524301 FUH524301:FUL524301 GED524301:GEH524301 GNZ524301:GOD524301 GXV524301:GXZ524301 HHR524301:HHV524301 HRN524301:HRR524301 IBJ524301:IBN524301 ILF524301:ILJ524301 IVB524301:IVF524301 JEX524301:JFB524301 JOT524301:JOX524301 JYP524301:JYT524301 KIL524301:KIP524301 KSH524301:KSL524301 LCD524301:LCH524301 LLZ524301:LMD524301 LVV524301:LVZ524301 MFR524301:MFV524301 MPN524301:MPR524301 MZJ524301:MZN524301 NJF524301:NJJ524301 NTB524301:NTF524301 OCX524301:ODB524301 OMT524301:OMX524301 OWP524301:OWT524301 PGL524301:PGP524301 PQH524301:PQL524301 QAD524301:QAH524301 QJZ524301:QKD524301 QTV524301:QTZ524301 RDR524301:RDV524301 RNN524301:RNR524301 RXJ524301:RXN524301 SHF524301:SHJ524301 SRB524301:SRF524301 TAX524301:TBB524301 TKT524301:TKX524301 TUP524301:TUT524301 UEL524301:UEP524301 UOH524301:UOL524301 UYD524301:UYH524301 VHZ524301:VID524301 VRV524301:VRZ524301 WBR524301:WBV524301 WLN524301:WLR524301 WVJ524301:WVN524301 B589837:F589837 IX589837:JB589837 ST589837:SX589837 ACP589837:ACT589837 AML589837:AMP589837 AWH589837:AWL589837 BGD589837:BGH589837 BPZ589837:BQD589837 BZV589837:BZZ589837 CJR589837:CJV589837 CTN589837:CTR589837 DDJ589837:DDN589837 DNF589837:DNJ589837 DXB589837:DXF589837 EGX589837:EHB589837 EQT589837:EQX589837 FAP589837:FAT589837 FKL589837:FKP589837 FUH589837:FUL589837 GED589837:GEH589837 GNZ589837:GOD589837 GXV589837:GXZ589837 HHR589837:HHV589837 HRN589837:HRR589837 IBJ589837:IBN589837 ILF589837:ILJ589837 IVB589837:IVF589837 JEX589837:JFB589837 JOT589837:JOX589837 JYP589837:JYT589837 KIL589837:KIP589837 KSH589837:KSL589837 LCD589837:LCH589837 LLZ589837:LMD589837 LVV589837:LVZ589837 MFR589837:MFV589837 MPN589837:MPR589837 MZJ589837:MZN589837 NJF589837:NJJ589837 NTB589837:NTF589837 OCX589837:ODB589837 OMT589837:OMX589837 OWP589837:OWT589837 PGL589837:PGP589837 PQH589837:PQL589837 QAD589837:QAH589837 QJZ589837:QKD589837 QTV589837:QTZ589837 RDR589837:RDV589837 RNN589837:RNR589837 RXJ589837:RXN589837 SHF589837:SHJ589837 SRB589837:SRF589837 TAX589837:TBB589837 TKT589837:TKX589837 TUP589837:TUT589837 UEL589837:UEP589837 UOH589837:UOL589837 UYD589837:UYH589837 VHZ589837:VID589837 VRV589837:VRZ589837 WBR589837:WBV589837 WLN589837:WLR589837 WVJ589837:WVN589837 B655373:F655373 IX655373:JB655373 ST655373:SX655373 ACP655373:ACT655373 AML655373:AMP655373 AWH655373:AWL655373 BGD655373:BGH655373 BPZ655373:BQD655373 BZV655373:BZZ655373 CJR655373:CJV655373 CTN655373:CTR655373 DDJ655373:DDN655373 DNF655373:DNJ655373 DXB655373:DXF655373 EGX655373:EHB655373 EQT655373:EQX655373 FAP655373:FAT655373 FKL655373:FKP655373 FUH655373:FUL655373 GED655373:GEH655373 GNZ655373:GOD655373 GXV655373:GXZ655373 HHR655373:HHV655373 HRN655373:HRR655373 IBJ655373:IBN655373 ILF655373:ILJ655373 IVB655373:IVF655373 JEX655373:JFB655373 JOT655373:JOX655373 JYP655373:JYT655373 KIL655373:KIP655373 KSH655373:KSL655373 LCD655373:LCH655373 LLZ655373:LMD655373 LVV655373:LVZ655373 MFR655373:MFV655373 MPN655373:MPR655373 MZJ655373:MZN655373 NJF655373:NJJ655373 NTB655373:NTF655373 OCX655373:ODB655373 OMT655373:OMX655373 OWP655373:OWT655373 PGL655373:PGP655373 PQH655373:PQL655373 QAD655373:QAH655373 QJZ655373:QKD655373 QTV655373:QTZ655373 RDR655373:RDV655373 RNN655373:RNR655373 RXJ655373:RXN655373 SHF655373:SHJ655373 SRB655373:SRF655373 TAX655373:TBB655373 TKT655373:TKX655373 TUP655373:TUT655373 UEL655373:UEP655373 UOH655373:UOL655373 UYD655373:UYH655373 VHZ655373:VID655373 VRV655373:VRZ655373 WBR655373:WBV655373 WLN655373:WLR655373 WVJ655373:WVN655373 B720909:F720909 IX720909:JB720909 ST720909:SX720909 ACP720909:ACT720909 AML720909:AMP720909 AWH720909:AWL720909 BGD720909:BGH720909 BPZ720909:BQD720909 BZV720909:BZZ720909 CJR720909:CJV720909 CTN720909:CTR720909 DDJ720909:DDN720909 DNF720909:DNJ720909 DXB720909:DXF720909 EGX720909:EHB720909 EQT720909:EQX720909 FAP720909:FAT720909 FKL720909:FKP720909 FUH720909:FUL720909 GED720909:GEH720909 GNZ720909:GOD720909 GXV720909:GXZ720909 HHR720909:HHV720909 HRN720909:HRR720909 IBJ720909:IBN720909 ILF720909:ILJ720909 IVB720909:IVF720909 JEX720909:JFB720909 JOT720909:JOX720909 JYP720909:JYT720909 KIL720909:KIP720909 KSH720909:KSL720909 LCD720909:LCH720909 LLZ720909:LMD720909 LVV720909:LVZ720909 MFR720909:MFV720909 MPN720909:MPR720909 MZJ720909:MZN720909 NJF720909:NJJ720909 NTB720909:NTF720909 OCX720909:ODB720909 OMT720909:OMX720909 OWP720909:OWT720909 PGL720909:PGP720909 PQH720909:PQL720909 QAD720909:QAH720909 QJZ720909:QKD720909 QTV720909:QTZ720909 RDR720909:RDV720909 RNN720909:RNR720909 RXJ720909:RXN720909 SHF720909:SHJ720909 SRB720909:SRF720909 TAX720909:TBB720909 TKT720909:TKX720909 TUP720909:TUT720909 UEL720909:UEP720909 UOH720909:UOL720909 UYD720909:UYH720909 VHZ720909:VID720909 VRV720909:VRZ720909 WBR720909:WBV720909 WLN720909:WLR720909 WVJ720909:WVN720909 B786445:F786445 IX786445:JB786445 ST786445:SX786445 ACP786445:ACT786445 AML786445:AMP786445 AWH786445:AWL786445 BGD786445:BGH786445 BPZ786445:BQD786445 BZV786445:BZZ786445 CJR786445:CJV786445 CTN786445:CTR786445 DDJ786445:DDN786445 DNF786445:DNJ786445 DXB786445:DXF786445 EGX786445:EHB786445 EQT786445:EQX786445 FAP786445:FAT786445 FKL786445:FKP786445 FUH786445:FUL786445 GED786445:GEH786445 GNZ786445:GOD786445 GXV786445:GXZ786445 HHR786445:HHV786445 HRN786445:HRR786445 IBJ786445:IBN786445 ILF786445:ILJ786445 IVB786445:IVF786445 JEX786445:JFB786445 JOT786445:JOX786445 JYP786445:JYT786445 KIL786445:KIP786445 KSH786445:KSL786445 LCD786445:LCH786445 LLZ786445:LMD786445 LVV786445:LVZ786445 MFR786445:MFV786445 MPN786445:MPR786445 MZJ786445:MZN786445 NJF786445:NJJ786445 NTB786445:NTF786445 OCX786445:ODB786445 OMT786445:OMX786445 OWP786445:OWT786445 PGL786445:PGP786445 PQH786445:PQL786445 QAD786445:QAH786445 QJZ786445:QKD786445 QTV786445:QTZ786445 RDR786445:RDV786445 RNN786445:RNR786445 RXJ786445:RXN786445 SHF786445:SHJ786445 SRB786445:SRF786445 TAX786445:TBB786445 TKT786445:TKX786445 TUP786445:TUT786445 UEL786445:UEP786445 UOH786445:UOL786445 UYD786445:UYH786445 VHZ786445:VID786445 VRV786445:VRZ786445 WBR786445:WBV786445 WLN786445:WLR786445 WVJ786445:WVN786445 B851981:F851981 IX851981:JB851981 ST851981:SX851981 ACP851981:ACT851981 AML851981:AMP851981 AWH851981:AWL851981 BGD851981:BGH851981 BPZ851981:BQD851981 BZV851981:BZZ851981 CJR851981:CJV851981 CTN851981:CTR851981 DDJ851981:DDN851981 DNF851981:DNJ851981 DXB851981:DXF851981 EGX851981:EHB851981 EQT851981:EQX851981 FAP851981:FAT851981 FKL851981:FKP851981 FUH851981:FUL851981 GED851981:GEH851981 GNZ851981:GOD851981 GXV851981:GXZ851981 HHR851981:HHV851981 HRN851981:HRR851981 IBJ851981:IBN851981 ILF851981:ILJ851981 IVB851981:IVF851981 JEX851981:JFB851981 JOT851981:JOX851981 JYP851981:JYT851981 KIL851981:KIP851981 KSH851981:KSL851981 LCD851981:LCH851981 LLZ851981:LMD851981 LVV851981:LVZ851981 MFR851981:MFV851981 MPN851981:MPR851981 MZJ851981:MZN851981 NJF851981:NJJ851981 NTB851981:NTF851981 OCX851981:ODB851981 OMT851981:OMX851981 OWP851981:OWT851981 PGL851981:PGP851981 PQH851981:PQL851981 QAD851981:QAH851981 QJZ851981:QKD851981 QTV851981:QTZ851981 RDR851981:RDV851981 RNN851981:RNR851981 RXJ851981:RXN851981 SHF851981:SHJ851981 SRB851981:SRF851981 TAX851981:TBB851981 TKT851981:TKX851981 TUP851981:TUT851981 UEL851981:UEP851981 UOH851981:UOL851981 UYD851981:UYH851981 VHZ851981:VID851981 VRV851981:VRZ851981 WBR851981:WBV851981 WLN851981:WLR851981 WVJ851981:WVN851981 B917517:F917517 IX917517:JB917517 ST917517:SX917517 ACP917517:ACT917517 AML917517:AMP917517 AWH917517:AWL917517 BGD917517:BGH917517 BPZ917517:BQD917517 BZV917517:BZZ917517 CJR917517:CJV917517 CTN917517:CTR917517 DDJ917517:DDN917517 DNF917517:DNJ917517 DXB917517:DXF917517 EGX917517:EHB917517 EQT917517:EQX917517 FAP917517:FAT917517 FKL917517:FKP917517 FUH917517:FUL917517 GED917517:GEH917517 GNZ917517:GOD917517 GXV917517:GXZ917517 HHR917517:HHV917517 HRN917517:HRR917517 IBJ917517:IBN917517 ILF917517:ILJ917517 IVB917517:IVF917517 JEX917517:JFB917517 JOT917517:JOX917517 JYP917517:JYT917517 KIL917517:KIP917517 KSH917517:KSL917517 LCD917517:LCH917517 LLZ917517:LMD917517 LVV917517:LVZ917517 MFR917517:MFV917517 MPN917517:MPR917517 MZJ917517:MZN917517 NJF917517:NJJ917517 NTB917517:NTF917517 OCX917517:ODB917517 OMT917517:OMX917517 OWP917517:OWT917517 PGL917517:PGP917517 PQH917517:PQL917517 QAD917517:QAH917517 QJZ917517:QKD917517 QTV917517:QTZ917517 RDR917517:RDV917517 RNN917517:RNR917517 RXJ917517:RXN917517 SHF917517:SHJ917517 SRB917517:SRF917517 TAX917517:TBB917517 TKT917517:TKX917517 TUP917517:TUT917517 UEL917517:UEP917517 UOH917517:UOL917517 UYD917517:UYH917517 VHZ917517:VID917517 VRV917517:VRZ917517 WBR917517:WBV917517 WLN917517:WLR917517 WVJ917517:WVN917517 B983053:F983053 IX983053:JB983053 ST983053:SX983053 ACP983053:ACT983053 AML983053:AMP983053 AWH983053:AWL983053 BGD983053:BGH983053 BPZ983053:BQD983053 BZV983053:BZZ983053 CJR983053:CJV983053 CTN983053:CTR983053 DDJ983053:DDN983053 DNF983053:DNJ983053 DXB983053:DXF983053 EGX983053:EHB983053 EQT983053:EQX983053 FAP983053:FAT983053 FKL983053:FKP983053 FUH983053:FUL983053 GED983053:GEH983053 GNZ983053:GOD983053 GXV983053:GXZ983053 HHR983053:HHV983053 HRN983053:HRR983053 IBJ983053:IBN983053 ILF983053:ILJ983053 IVB983053:IVF983053 JEX983053:JFB983053 JOT983053:JOX983053 JYP983053:JYT983053 KIL983053:KIP983053 KSH983053:KSL983053 LCD983053:LCH983053 LLZ983053:LMD983053 LVV983053:LVZ983053 MFR983053:MFV983053 MPN983053:MPR983053 MZJ983053:MZN983053 NJF983053:NJJ983053 NTB983053:NTF983053 OCX983053:ODB983053 OMT983053:OMX983053 OWP983053:OWT983053 PGL983053:PGP983053 PQH983053:PQL983053 QAD983053:QAH983053 QJZ983053:QKD983053 QTV983053:QTZ983053 RDR983053:RDV983053 RNN983053:RNR983053 RXJ983053:RXN983053 SHF983053:SHJ983053 SRB983053:SRF983053 TAX983053:TBB983053 TKT983053:TKX983053 TUP983053:TUT983053 UEL983053:UEP983053 UOH983053:UOL983053 UYD983053:UYH983053 VHZ983053:VID983053 VRV983053:VRZ983053 WBR983053:WBV983053 WLN983053:WLR983053 WVJ983053:WVN983053">
      <formula1>$O$12:$O$18</formula1>
    </dataValidation>
    <dataValidation type="list" allowBlank="1" showInputMessage="1" showErrorMessage="1" sqref="M21 JI21 TE21 ADA21 AMW21 AWS21 BGO21 BQK21 CAG21 CKC21 CTY21 DDU21 DNQ21 DXM21 EHI21 ERE21 FBA21 FKW21 FUS21 GEO21 GOK21 GYG21 HIC21 HRY21 IBU21 ILQ21 IVM21 JFI21 JPE21 JZA21 KIW21 KSS21 LCO21 LMK21 LWG21 MGC21 MPY21 MZU21 NJQ21 NTM21 ODI21 ONE21 OXA21 PGW21 PQS21 QAO21 QKK21 QUG21 REC21 RNY21 RXU21 SHQ21 SRM21 TBI21 TLE21 TVA21 UEW21 UOS21 UYO21 VIK21 VSG21 WCC21 WLY21 WVU21 M65557 JI65557 TE65557 ADA65557 AMW65557 AWS65557 BGO65557 BQK65557 CAG65557 CKC65557 CTY65557 DDU65557 DNQ65557 DXM65557 EHI65557 ERE65557 FBA65557 FKW65557 FUS65557 GEO65557 GOK65557 GYG65557 HIC65557 HRY65557 IBU65557 ILQ65557 IVM65557 JFI65557 JPE65557 JZA65557 KIW65557 KSS65557 LCO65557 LMK65557 LWG65557 MGC65557 MPY65557 MZU65557 NJQ65557 NTM65557 ODI65557 ONE65557 OXA65557 PGW65557 PQS65557 QAO65557 QKK65557 QUG65557 REC65557 RNY65557 RXU65557 SHQ65557 SRM65557 TBI65557 TLE65557 TVA65557 UEW65557 UOS65557 UYO65557 VIK65557 VSG65557 WCC65557 WLY65557 WVU65557 M131093 JI131093 TE131093 ADA131093 AMW131093 AWS131093 BGO131093 BQK131093 CAG131093 CKC131093 CTY131093 DDU131093 DNQ131093 DXM131093 EHI131093 ERE131093 FBA131093 FKW131093 FUS131093 GEO131093 GOK131093 GYG131093 HIC131093 HRY131093 IBU131093 ILQ131093 IVM131093 JFI131093 JPE131093 JZA131093 KIW131093 KSS131093 LCO131093 LMK131093 LWG131093 MGC131093 MPY131093 MZU131093 NJQ131093 NTM131093 ODI131093 ONE131093 OXA131093 PGW131093 PQS131093 QAO131093 QKK131093 QUG131093 REC131093 RNY131093 RXU131093 SHQ131093 SRM131093 TBI131093 TLE131093 TVA131093 UEW131093 UOS131093 UYO131093 VIK131093 VSG131093 WCC131093 WLY131093 WVU131093 M196629 JI196629 TE196629 ADA196629 AMW196629 AWS196629 BGO196629 BQK196629 CAG196629 CKC196629 CTY196629 DDU196629 DNQ196629 DXM196629 EHI196629 ERE196629 FBA196629 FKW196629 FUS196629 GEO196629 GOK196629 GYG196629 HIC196629 HRY196629 IBU196629 ILQ196629 IVM196629 JFI196629 JPE196629 JZA196629 KIW196629 KSS196629 LCO196629 LMK196629 LWG196629 MGC196629 MPY196629 MZU196629 NJQ196629 NTM196629 ODI196629 ONE196629 OXA196629 PGW196629 PQS196629 QAO196629 QKK196629 QUG196629 REC196629 RNY196629 RXU196629 SHQ196629 SRM196629 TBI196629 TLE196629 TVA196629 UEW196629 UOS196629 UYO196629 VIK196629 VSG196629 WCC196629 WLY196629 WVU196629 M262165 JI262165 TE262165 ADA262165 AMW262165 AWS262165 BGO262165 BQK262165 CAG262165 CKC262165 CTY262165 DDU262165 DNQ262165 DXM262165 EHI262165 ERE262165 FBA262165 FKW262165 FUS262165 GEO262165 GOK262165 GYG262165 HIC262165 HRY262165 IBU262165 ILQ262165 IVM262165 JFI262165 JPE262165 JZA262165 KIW262165 KSS262165 LCO262165 LMK262165 LWG262165 MGC262165 MPY262165 MZU262165 NJQ262165 NTM262165 ODI262165 ONE262165 OXA262165 PGW262165 PQS262165 QAO262165 QKK262165 QUG262165 REC262165 RNY262165 RXU262165 SHQ262165 SRM262165 TBI262165 TLE262165 TVA262165 UEW262165 UOS262165 UYO262165 VIK262165 VSG262165 WCC262165 WLY262165 WVU262165 M327701 JI327701 TE327701 ADA327701 AMW327701 AWS327701 BGO327701 BQK327701 CAG327701 CKC327701 CTY327701 DDU327701 DNQ327701 DXM327701 EHI327701 ERE327701 FBA327701 FKW327701 FUS327701 GEO327701 GOK327701 GYG327701 HIC327701 HRY327701 IBU327701 ILQ327701 IVM327701 JFI327701 JPE327701 JZA327701 KIW327701 KSS327701 LCO327701 LMK327701 LWG327701 MGC327701 MPY327701 MZU327701 NJQ327701 NTM327701 ODI327701 ONE327701 OXA327701 PGW327701 PQS327701 QAO327701 QKK327701 QUG327701 REC327701 RNY327701 RXU327701 SHQ327701 SRM327701 TBI327701 TLE327701 TVA327701 UEW327701 UOS327701 UYO327701 VIK327701 VSG327701 WCC327701 WLY327701 WVU327701 M393237 JI393237 TE393237 ADA393237 AMW393237 AWS393237 BGO393237 BQK393237 CAG393237 CKC393237 CTY393237 DDU393237 DNQ393237 DXM393237 EHI393237 ERE393237 FBA393237 FKW393237 FUS393237 GEO393237 GOK393237 GYG393237 HIC393237 HRY393237 IBU393237 ILQ393237 IVM393237 JFI393237 JPE393237 JZA393237 KIW393237 KSS393237 LCO393237 LMK393237 LWG393237 MGC393237 MPY393237 MZU393237 NJQ393237 NTM393237 ODI393237 ONE393237 OXA393237 PGW393237 PQS393237 QAO393237 QKK393237 QUG393237 REC393237 RNY393237 RXU393237 SHQ393237 SRM393237 TBI393237 TLE393237 TVA393237 UEW393237 UOS393237 UYO393237 VIK393237 VSG393237 WCC393237 WLY393237 WVU393237 M458773 JI458773 TE458773 ADA458773 AMW458773 AWS458773 BGO458773 BQK458773 CAG458773 CKC458773 CTY458773 DDU458773 DNQ458773 DXM458773 EHI458773 ERE458773 FBA458773 FKW458773 FUS458773 GEO458773 GOK458773 GYG458773 HIC458773 HRY458773 IBU458773 ILQ458773 IVM458773 JFI458773 JPE458773 JZA458773 KIW458773 KSS458773 LCO458773 LMK458773 LWG458773 MGC458773 MPY458773 MZU458773 NJQ458773 NTM458773 ODI458773 ONE458773 OXA458773 PGW458773 PQS458773 QAO458773 QKK458773 QUG458773 REC458773 RNY458773 RXU458773 SHQ458773 SRM458773 TBI458773 TLE458773 TVA458773 UEW458773 UOS458773 UYO458773 VIK458773 VSG458773 WCC458773 WLY458773 WVU458773 M524309 JI524309 TE524309 ADA524309 AMW524309 AWS524309 BGO524309 BQK524309 CAG524309 CKC524309 CTY524309 DDU524309 DNQ524309 DXM524309 EHI524309 ERE524309 FBA524309 FKW524309 FUS524309 GEO524309 GOK524309 GYG524309 HIC524309 HRY524309 IBU524309 ILQ524309 IVM524309 JFI524309 JPE524309 JZA524309 KIW524309 KSS524309 LCO524309 LMK524309 LWG524309 MGC524309 MPY524309 MZU524309 NJQ524309 NTM524309 ODI524309 ONE524309 OXA524309 PGW524309 PQS524309 QAO524309 QKK524309 QUG524309 REC524309 RNY524309 RXU524309 SHQ524309 SRM524309 TBI524309 TLE524309 TVA524309 UEW524309 UOS524309 UYO524309 VIK524309 VSG524309 WCC524309 WLY524309 WVU524309 M589845 JI589845 TE589845 ADA589845 AMW589845 AWS589845 BGO589845 BQK589845 CAG589845 CKC589845 CTY589845 DDU589845 DNQ589845 DXM589845 EHI589845 ERE589845 FBA589845 FKW589845 FUS589845 GEO589845 GOK589845 GYG589845 HIC589845 HRY589845 IBU589845 ILQ589845 IVM589845 JFI589845 JPE589845 JZA589845 KIW589845 KSS589845 LCO589845 LMK589845 LWG589845 MGC589845 MPY589845 MZU589845 NJQ589845 NTM589845 ODI589845 ONE589845 OXA589845 PGW589845 PQS589845 QAO589845 QKK589845 QUG589845 REC589845 RNY589845 RXU589845 SHQ589845 SRM589845 TBI589845 TLE589845 TVA589845 UEW589845 UOS589845 UYO589845 VIK589845 VSG589845 WCC589845 WLY589845 WVU589845 M655381 JI655381 TE655381 ADA655381 AMW655381 AWS655381 BGO655381 BQK655381 CAG655381 CKC655381 CTY655381 DDU655381 DNQ655381 DXM655381 EHI655381 ERE655381 FBA655381 FKW655381 FUS655381 GEO655381 GOK655381 GYG655381 HIC655381 HRY655381 IBU655381 ILQ655381 IVM655381 JFI655381 JPE655381 JZA655381 KIW655381 KSS655381 LCO655381 LMK655381 LWG655381 MGC655381 MPY655381 MZU655381 NJQ655381 NTM655381 ODI655381 ONE655381 OXA655381 PGW655381 PQS655381 QAO655381 QKK655381 QUG655381 REC655381 RNY655381 RXU655381 SHQ655381 SRM655381 TBI655381 TLE655381 TVA655381 UEW655381 UOS655381 UYO655381 VIK655381 VSG655381 WCC655381 WLY655381 WVU655381 M720917 JI720917 TE720917 ADA720917 AMW720917 AWS720917 BGO720917 BQK720917 CAG720917 CKC720917 CTY720917 DDU720917 DNQ720917 DXM720917 EHI720917 ERE720917 FBA720917 FKW720917 FUS720917 GEO720917 GOK720917 GYG720917 HIC720917 HRY720917 IBU720917 ILQ720917 IVM720917 JFI720917 JPE720917 JZA720917 KIW720917 KSS720917 LCO720917 LMK720917 LWG720917 MGC720917 MPY720917 MZU720917 NJQ720917 NTM720917 ODI720917 ONE720917 OXA720917 PGW720917 PQS720917 QAO720917 QKK720917 QUG720917 REC720917 RNY720917 RXU720917 SHQ720917 SRM720917 TBI720917 TLE720917 TVA720917 UEW720917 UOS720917 UYO720917 VIK720917 VSG720917 WCC720917 WLY720917 WVU720917 M786453 JI786453 TE786453 ADA786453 AMW786453 AWS786453 BGO786453 BQK786453 CAG786453 CKC786453 CTY786453 DDU786453 DNQ786453 DXM786453 EHI786453 ERE786453 FBA786453 FKW786453 FUS786453 GEO786453 GOK786453 GYG786453 HIC786453 HRY786453 IBU786453 ILQ786453 IVM786453 JFI786453 JPE786453 JZA786453 KIW786453 KSS786453 LCO786453 LMK786453 LWG786453 MGC786453 MPY786453 MZU786453 NJQ786453 NTM786453 ODI786453 ONE786453 OXA786453 PGW786453 PQS786453 QAO786453 QKK786453 QUG786453 REC786453 RNY786453 RXU786453 SHQ786453 SRM786453 TBI786453 TLE786453 TVA786453 UEW786453 UOS786453 UYO786453 VIK786453 VSG786453 WCC786453 WLY786453 WVU786453 M851989 JI851989 TE851989 ADA851989 AMW851989 AWS851989 BGO851989 BQK851989 CAG851989 CKC851989 CTY851989 DDU851989 DNQ851989 DXM851989 EHI851989 ERE851989 FBA851989 FKW851989 FUS851989 GEO851989 GOK851989 GYG851989 HIC851989 HRY851989 IBU851989 ILQ851989 IVM851989 JFI851989 JPE851989 JZA851989 KIW851989 KSS851989 LCO851989 LMK851989 LWG851989 MGC851989 MPY851989 MZU851989 NJQ851989 NTM851989 ODI851989 ONE851989 OXA851989 PGW851989 PQS851989 QAO851989 QKK851989 QUG851989 REC851989 RNY851989 RXU851989 SHQ851989 SRM851989 TBI851989 TLE851989 TVA851989 UEW851989 UOS851989 UYO851989 VIK851989 VSG851989 WCC851989 WLY851989 WVU851989 M917525 JI917525 TE917525 ADA917525 AMW917525 AWS917525 BGO917525 BQK917525 CAG917525 CKC917525 CTY917525 DDU917525 DNQ917525 DXM917525 EHI917525 ERE917525 FBA917525 FKW917525 FUS917525 GEO917525 GOK917525 GYG917525 HIC917525 HRY917525 IBU917525 ILQ917525 IVM917525 JFI917525 JPE917525 JZA917525 KIW917525 KSS917525 LCO917525 LMK917525 LWG917525 MGC917525 MPY917525 MZU917525 NJQ917525 NTM917525 ODI917525 ONE917525 OXA917525 PGW917525 PQS917525 QAO917525 QKK917525 QUG917525 REC917525 RNY917525 RXU917525 SHQ917525 SRM917525 TBI917525 TLE917525 TVA917525 UEW917525 UOS917525 UYO917525 VIK917525 VSG917525 WCC917525 WLY917525 WVU917525 M983061 JI983061 TE983061 ADA983061 AMW983061 AWS983061 BGO983061 BQK983061 CAG983061 CKC983061 CTY983061 DDU983061 DNQ983061 DXM983061 EHI983061 ERE983061 FBA983061 FKW983061 FUS983061 GEO983061 GOK983061 GYG983061 HIC983061 HRY983061 IBU983061 ILQ983061 IVM983061 JFI983061 JPE983061 JZA983061 KIW983061 KSS983061 LCO983061 LMK983061 LWG983061 MGC983061 MPY983061 MZU983061 NJQ983061 NTM983061 ODI983061 ONE983061 OXA983061 PGW983061 PQS983061 QAO983061 QKK983061 QUG983061 REC983061 RNY983061 RXU983061 SHQ983061 SRM983061 TBI983061 TLE983061 TVA983061 UEW983061 UOS983061 UYO983061 VIK983061 VSG983061 WCC983061 WLY983061 WVU983061">
      <formula1>$M$18:$M$20</formula1>
    </dataValidation>
  </dataValidations>
  <hyperlinks>
    <hyperlink ref="B3" r:id="rId5"/>
  </hyperlinks>
  <pageMargins left="0.19685039370078741" right="0.19685039370078741" top="0.19685039370078741" bottom="0.19685039370078741" header="0" footer="0"/>
  <pageSetup paperSize="9" orientation="portrait" horizontalDpi="30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104"/>
  <sheetViews>
    <sheetView zoomScale="90" zoomScaleNormal="90" workbookViewId="0">
      <selection activeCell="L22" sqref="L22"/>
    </sheetView>
  </sheetViews>
  <sheetFormatPr baseColWidth="10" defaultColWidth="9.109375" defaultRowHeight="13.2" x14ac:dyDescent="0.25"/>
  <cols>
    <col min="1" max="2" width="3" style="2" customWidth="1"/>
    <col min="3" max="3" width="3.5546875" style="2" customWidth="1"/>
    <col min="4" max="4" width="8.6640625" style="2" customWidth="1"/>
    <col min="5" max="16" width="3.44140625" style="2" customWidth="1"/>
    <col min="17" max="17" width="8.6640625" style="2" customWidth="1"/>
    <col min="18" max="23" width="3.44140625" style="2" customWidth="1"/>
    <col min="24" max="24" width="8.6640625" style="2" customWidth="1"/>
    <col min="25" max="42" width="3.44140625" style="2" customWidth="1"/>
    <col min="43" max="43" width="8.6640625" style="2" customWidth="1"/>
    <col min="44" max="49" width="3.44140625" style="2" customWidth="1"/>
    <col min="50" max="50" width="13.33203125" style="2" bestFit="1" customWidth="1"/>
    <col min="51" max="51" width="3" style="2" customWidth="1"/>
    <col min="52" max="52" width="2.6640625" style="2" customWidth="1"/>
    <col min="53" max="53" width="18.6640625" style="2" bestFit="1" customWidth="1"/>
    <col min="54" max="54" width="9.6640625" style="2" bestFit="1" customWidth="1"/>
    <col min="55" max="16384" width="9.109375" style="2"/>
  </cols>
  <sheetData>
    <row r="1" spans="1:52" ht="17.399999999999999" x14ac:dyDescent="0.3">
      <c r="A1" s="199"/>
      <c r="B1" s="1" t="s">
        <v>52</v>
      </c>
      <c r="AE1" s="3"/>
      <c r="AK1" s="3"/>
      <c r="AW1" s="207" t="s">
        <v>29</v>
      </c>
      <c r="AX1" s="433">
        <f ca="1">TODAY()</f>
        <v>42345</v>
      </c>
      <c r="AY1" s="434"/>
      <c r="AZ1" s="89"/>
    </row>
    <row r="2" spans="1:52" ht="12.75" customHeight="1" x14ac:dyDescent="0.25">
      <c r="B2" s="4" t="s">
        <v>53</v>
      </c>
      <c r="D2" s="5"/>
      <c r="E2" s="5"/>
      <c r="F2" s="5"/>
      <c r="G2" s="5"/>
      <c r="H2" s="5"/>
      <c r="I2" s="5"/>
      <c r="J2" s="5"/>
      <c r="K2" s="5"/>
      <c r="L2" s="5"/>
      <c r="M2" s="5"/>
      <c r="N2" s="5"/>
      <c r="O2" s="5"/>
      <c r="P2" s="5"/>
      <c r="AG2" s="5"/>
      <c r="AM2" s="5"/>
      <c r="AS2" s="5"/>
      <c r="AT2" s="5"/>
      <c r="AV2" s="5"/>
    </row>
    <row r="3" spans="1:52" ht="12.75" customHeight="1" x14ac:dyDescent="0.25">
      <c r="B3" s="4"/>
      <c r="D3" s="5"/>
      <c r="E3" s="5"/>
      <c r="F3" s="5"/>
      <c r="G3" s="5"/>
      <c r="H3" s="5"/>
      <c r="I3" s="5"/>
      <c r="J3" s="5"/>
      <c r="K3" s="5"/>
      <c r="L3" s="5"/>
      <c r="M3" s="5"/>
      <c r="N3" s="5"/>
      <c r="O3" s="5"/>
      <c r="P3" s="5"/>
      <c r="AG3" s="5"/>
      <c r="AM3" s="5"/>
      <c r="AS3" s="5"/>
      <c r="AT3" s="5"/>
      <c r="AV3" s="5"/>
    </row>
    <row r="4" spans="1:52" ht="12.75" customHeight="1" x14ac:dyDescent="0.25">
      <c r="B4" s="4"/>
      <c r="D4" s="5"/>
      <c r="E4" s="5"/>
      <c r="F4" s="5"/>
      <c r="G4" s="5"/>
      <c r="H4" s="5"/>
      <c r="I4" s="5"/>
      <c r="J4" s="5"/>
      <c r="K4" s="5"/>
      <c r="L4" s="5"/>
      <c r="M4" s="5"/>
      <c r="N4" s="5"/>
      <c r="O4" s="5"/>
      <c r="P4" s="5"/>
      <c r="AG4" s="5"/>
      <c r="AM4" s="5"/>
      <c r="AS4" s="5"/>
      <c r="AT4" s="5"/>
      <c r="AV4" s="5"/>
    </row>
    <row r="5" spans="1:52" ht="12.75" customHeight="1" thickBot="1" x14ac:dyDescent="0.3">
      <c r="B5" s="4"/>
      <c r="D5" s="5"/>
      <c r="E5" s="5"/>
      <c r="F5" s="5"/>
      <c r="G5" s="5"/>
      <c r="H5" s="5"/>
      <c r="I5" s="5"/>
      <c r="J5" s="5"/>
      <c r="K5" s="5"/>
      <c r="L5" s="5"/>
      <c r="M5" s="5"/>
      <c r="N5" s="5"/>
      <c r="O5" s="5"/>
      <c r="P5" s="5"/>
      <c r="AG5" s="5"/>
      <c r="AM5" s="5"/>
      <c r="AS5" s="5"/>
      <c r="AT5" s="5"/>
      <c r="AV5" s="5"/>
    </row>
    <row r="6" spans="1:52" ht="12.75" customHeight="1" thickBot="1" x14ac:dyDescent="0.3">
      <c r="D6" s="5"/>
      <c r="E6" s="5"/>
      <c r="F6" s="5"/>
      <c r="G6" s="5"/>
      <c r="H6" s="5"/>
      <c r="I6" s="5"/>
      <c r="J6" s="5"/>
      <c r="K6" s="5"/>
      <c r="L6" s="5"/>
      <c r="M6" s="5"/>
      <c r="N6" s="5"/>
      <c r="O6" s="5"/>
      <c r="P6" s="5"/>
      <c r="T6" s="435" t="s">
        <v>40</v>
      </c>
      <c r="U6" s="436"/>
      <c r="V6" s="436"/>
      <c r="W6" s="436"/>
      <c r="X6" s="436"/>
      <c r="Y6" s="436"/>
      <c r="Z6" s="436"/>
      <c r="AA6" s="436"/>
      <c r="AB6" s="436"/>
      <c r="AC6" s="436"/>
      <c r="AD6" s="436"/>
      <c r="AE6" s="437"/>
      <c r="AG6" s="5"/>
      <c r="AH6" s="5"/>
      <c r="AI6" s="5"/>
      <c r="AJ6" s="5"/>
      <c r="AM6" s="5"/>
      <c r="AN6" s="5"/>
      <c r="AO6" s="5"/>
      <c r="AP6" s="5"/>
      <c r="AS6" s="5"/>
      <c r="AT6" s="5"/>
      <c r="AV6" s="5"/>
    </row>
    <row r="7" spans="1:52" ht="12.75" customHeight="1" x14ac:dyDescent="0.25">
      <c r="D7" s="5"/>
      <c r="E7" s="5"/>
      <c r="F7" s="5"/>
      <c r="G7" s="5"/>
      <c r="H7" s="5"/>
      <c r="I7" s="5"/>
      <c r="J7" s="5"/>
      <c r="K7" s="5"/>
      <c r="L7" s="5"/>
      <c r="M7" s="5"/>
      <c r="N7" s="5"/>
      <c r="O7" s="5"/>
      <c r="P7" s="5"/>
      <c r="T7" s="438" t="s">
        <v>38</v>
      </c>
      <c r="U7" s="439"/>
      <c r="V7" s="440"/>
      <c r="W7" s="208" t="s">
        <v>27</v>
      </c>
      <c r="X7" s="444" t="s">
        <v>41</v>
      </c>
      <c r="Y7" s="446" t="s">
        <v>28</v>
      </c>
      <c r="Z7" s="446" t="s">
        <v>3</v>
      </c>
      <c r="AA7" s="446" t="s">
        <v>30</v>
      </c>
      <c r="AB7" s="448" t="s">
        <v>2</v>
      </c>
      <c r="AC7" s="449"/>
      <c r="AD7" s="449"/>
      <c r="AE7" s="450"/>
      <c r="AG7" s="5"/>
      <c r="AH7" s="5"/>
      <c r="AI7" s="5"/>
      <c r="AJ7" s="5"/>
      <c r="AM7" s="5"/>
      <c r="AN7" s="5"/>
      <c r="AO7" s="5"/>
      <c r="AP7" s="5"/>
      <c r="AQ7" s="435" t="s">
        <v>36</v>
      </c>
      <c r="AR7" s="436"/>
      <c r="AS7" s="436"/>
      <c r="AT7" s="436"/>
      <c r="AU7" s="436"/>
      <c r="AV7" s="436"/>
      <c r="AW7" s="436"/>
      <c r="AX7" s="437"/>
    </row>
    <row r="8" spans="1:52" ht="12.75" customHeight="1" thickBot="1" x14ac:dyDescent="0.3">
      <c r="D8" s="5"/>
      <c r="E8" s="5"/>
      <c r="F8" s="5"/>
      <c r="G8" s="5"/>
      <c r="H8" s="5"/>
      <c r="I8" s="5"/>
      <c r="J8" s="5"/>
      <c r="K8" s="5"/>
      <c r="L8" s="5"/>
      <c r="M8" s="5"/>
      <c r="N8" s="5"/>
      <c r="T8" s="441"/>
      <c r="U8" s="442"/>
      <c r="V8" s="443"/>
      <c r="W8" s="209"/>
      <c r="X8" s="445"/>
      <c r="Y8" s="447"/>
      <c r="Z8" s="447"/>
      <c r="AA8" s="447"/>
      <c r="AB8" s="451"/>
      <c r="AC8" s="452"/>
      <c r="AD8" s="452"/>
      <c r="AE8" s="453"/>
      <c r="AQ8" s="125" t="s">
        <v>35</v>
      </c>
      <c r="AR8" s="129" t="s">
        <v>37</v>
      </c>
      <c r="AS8" s="123"/>
      <c r="AT8" s="123"/>
      <c r="AU8" s="122"/>
      <c r="AV8" s="123"/>
      <c r="AW8" s="122"/>
      <c r="AX8" s="124"/>
    </row>
    <row r="9" spans="1:52" ht="12.75" customHeight="1" x14ac:dyDescent="0.25">
      <c r="D9" s="5"/>
      <c r="E9" s="5"/>
      <c r="F9" s="5"/>
      <c r="G9" s="5"/>
      <c r="H9" s="5"/>
      <c r="I9" s="5"/>
      <c r="J9" s="5"/>
      <c r="K9" s="5"/>
      <c r="L9" s="5"/>
      <c r="M9" s="5"/>
      <c r="N9" s="5"/>
      <c r="T9" s="469">
        <f>SUM(X9*W9)</f>
        <v>0</v>
      </c>
      <c r="U9" s="470"/>
      <c r="V9" s="471"/>
      <c r="W9" s="475">
        <f>SUM(Z9/45)</f>
        <v>0</v>
      </c>
      <c r="X9" s="477">
        <f>SUM(AX88)</f>
        <v>0</v>
      </c>
      <c r="Y9" s="483">
        <f>COUNTIF(E28:AU86,"A1")</f>
        <v>0</v>
      </c>
      <c r="Z9" s="479">
        <v>0</v>
      </c>
      <c r="AA9" s="481" t="s">
        <v>156</v>
      </c>
      <c r="AB9" s="454"/>
      <c r="AC9" s="455"/>
      <c r="AD9" s="455"/>
      <c r="AE9" s="456"/>
      <c r="AQ9" s="130">
        <v>2.0499999999999998</v>
      </c>
      <c r="AR9" s="117" t="s">
        <v>32</v>
      </c>
      <c r="AS9" s="115"/>
      <c r="AT9" s="115"/>
      <c r="AU9" s="31"/>
      <c r="AV9" s="115"/>
      <c r="AW9" s="31"/>
      <c r="AX9" s="116"/>
    </row>
    <row r="10" spans="1:52" ht="12.75" customHeight="1" thickBot="1" x14ac:dyDescent="0.3">
      <c r="D10" s="5"/>
      <c r="E10" s="5"/>
      <c r="F10" s="5"/>
      <c r="G10" s="5"/>
      <c r="H10" s="5"/>
      <c r="I10" s="5"/>
      <c r="J10" s="5"/>
      <c r="K10" s="5"/>
      <c r="L10" s="5"/>
      <c r="M10" s="5"/>
      <c r="N10" s="5"/>
      <c r="T10" s="472"/>
      <c r="U10" s="473"/>
      <c r="V10" s="474"/>
      <c r="W10" s="476"/>
      <c r="X10" s="478"/>
      <c r="Y10" s="484"/>
      <c r="Z10" s="480"/>
      <c r="AA10" s="482"/>
      <c r="AB10" s="457"/>
      <c r="AC10" s="458"/>
      <c r="AD10" s="458"/>
      <c r="AE10" s="459"/>
      <c r="AQ10" s="131">
        <v>6.15</v>
      </c>
      <c r="AR10" s="126" t="s">
        <v>33</v>
      </c>
      <c r="AS10" s="127"/>
      <c r="AT10" s="127"/>
      <c r="AU10" s="69"/>
      <c r="AV10" s="127"/>
      <c r="AW10" s="69"/>
      <c r="AX10" s="128"/>
    </row>
    <row r="11" spans="1:52" ht="12.75" customHeight="1" thickBot="1" x14ac:dyDescent="0.3">
      <c r="D11" s="5"/>
      <c r="E11" s="5"/>
      <c r="F11" s="5"/>
      <c r="G11" s="5"/>
      <c r="H11" s="5"/>
      <c r="I11" s="5"/>
      <c r="J11" s="5"/>
      <c r="K11" s="5"/>
      <c r="L11" s="5"/>
      <c r="M11" s="5"/>
      <c r="N11" s="5"/>
      <c r="T11" s="460">
        <f t="shared" ref="T11:T21" si="0">SUM(X11*W11)</f>
        <v>0</v>
      </c>
      <c r="U11" s="461"/>
      <c r="V11" s="462"/>
      <c r="W11" s="140">
        <f t="shared" ref="W11:W21" si="1">SUM(Z11/45)</f>
        <v>8.8888888888888892E-2</v>
      </c>
      <c r="X11" s="95">
        <f t="shared" ref="X11:X21" si="2">SUM(AX89)</f>
        <v>0</v>
      </c>
      <c r="Y11" s="92">
        <f>COUNTIF(E28:AU86,"B1")</f>
        <v>0</v>
      </c>
      <c r="Z11" s="147">
        <v>4</v>
      </c>
      <c r="AA11" s="96" t="s">
        <v>157</v>
      </c>
      <c r="AB11" s="194"/>
      <c r="AC11" s="195"/>
      <c r="AD11" s="195"/>
      <c r="AE11" s="196"/>
      <c r="AH11" s="8"/>
      <c r="AI11" s="210"/>
      <c r="AN11" s="8"/>
      <c r="AO11" s="210"/>
      <c r="AQ11" s="132">
        <v>10.25</v>
      </c>
      <c r="AR11" s="118" t="s">
        <v>34</v>
      </c>
      <c r="AS11" s="119"/>
      <c r="AT11" s="119"/>
      <c r="AU11" s="120"/>
      <c r="AV11" s="119"/>
      <c r="AW11" s="120"/>
      <c r="AX11" s="121"/>
    </row>
    <row r="12" spans="1:52" ht="12.75" customHeight="1" thickBot="1" x14ac:dyDescent="0.3">
      <c r="B12" s="90" t="s">
        <v>1</v>
      </c>
      <c r="D12" s="5"/>
      <c r="E12" s="5"/>
      <c r="F12" s="5"/>
      <c r="G12" s="5"/>
      <c r="H12" s="5"/>
      <c r="I12" s="5"/>
      <c r="J12" s="5"/>
      <c r="K12" s="5"/>
      <c r="L12" s="5"/>
      <c r="M12" s="5"/>
      <c r="T12" s="463">
        <f t="shared" si="0"/>
        <v>0</v>
      </c>
      <c r="U12" s="464"/>
      <c r="V12" s="465"/>
      <c r="W12" s="97">
        <f t="shared" si="1"/>
        <v>8.8888888888888892E-2</v>
      </c>
      <c r="X12" s="98">
        <f t="shared" si="2"/>
        <v>0</v>
      </c>
      <c r="Y12" s="143">
        <f>COUNTIF(E29:AU87,"B2")</f>
        <v>0</v>
      </c>
      <c r="Z12" s="145">
        <f>SUM(Z11)</f>
        <v>4</v>
      </c>
      <c r="AA12" s="197" t="s">
        <v>158</v>
      </c>
      <c r="AB12" s="168"/>
      <c r="AC12" s="169"/>
      <c r="AD12" s="169"/>
      <c r="AE12" s="170"/>
      <c r="AH12" s="8"/>
      <c r="AI12" s="210"/>
      <c r="AN12" s="8"/>
      <c r="AO12" s="210"/>
      <c r="AQ12" s="125" t="s">
        <v>38</v>
      </c>
      <c r="AR12" s="129" t="s">
        <v>39</v>
      </c>
      <c r="AS12" s="123"/>
      <c r="AT12" s="123"/>
      <c r="AU12" s="122"/>
      <c r="AV12" s="123"/>
      <c r="AW12" s="122"/>
      <c r="AX12" s="124"/>
    </row>
    <row r="13" spans="1:52" ht="12.75" customHeight="1" x14ac:dyDescent="0.25">
      <c r="D13" s="5"/>
      <c r="E13" s="5"/>
      <c r="F13" s="5"/>
      <c r="G13" s="5"/>
      <c r="H13" s="5"/>
      <c r="I13" s="5"/>
      <c r="J13" s="5"/>
      <c r="K13" s="5"/>
      <c r="L13" s="5"/>
      <c r="T13" s="460">
        <f t="shared" si="0"/>
        <v>555</v>
      </c>
      <c r="U13" s="461"/>
      <c r="V13" s="462"/>
      <c r="W13" s="162">
        <f t="shared" si="1"/>
        <v>0.16666666666666666</v>
      </c>
      <c r="X13" s="163">
        <f t="shared" si="2"/>
        <v>3330</v>
      </c>
      <c r="Y13" s="159">
        <f>COUNTIF(E28:AU86,"C1")</f>
        <v>37</v>
      </c>
      <c r="Z13" s="161">
        <v>7.5</v>
      </c>
      <c r="AA13" s="164" t="s">
        <v>159</v>
      </c>
      <c r="AB13" s="189"/>
      <c r="AC13" s="198"/>
      <c r="AD13" s="198"/>
      <c r="AE13" s="190"/>
      <c r="AH13" s="8"/>
      <c r="AI13" s="210"/>
      <c r="AN13" s="8"/>
      <c r="AO13" s="210"/>
      <c r="AQ13" s="130">
        <f>SUM((((K100*90)+(R100*90)+(AE100*90)+(AK100*90))/60)*AQ9)</f>
        <v>470.47499999999997</v>
      </c>
      <c r="AR13" s="117" t="s">
        <v>32</v>
      </c>
      <c r="AS13" s="115"/>
      <c r="AT13" s="115"/>
      <c r="AU13" s="31"/>
      <c r="AV13" s="115"/>
      <c r="AW13" s="31"/>
      <c r="AX13" s="116"/>
    </row>
    <row r="14" spans="1:52" ht="12.75" customHeight="1" x14ac:dyDescent="0.25">
      <c r="B14" s="7"/>
      <c r="C14" s="91" t="s">
        <v>47</v>
      </c>
      <c r="D14" s="5"/>
      <c r="E14" s="5"/>
      <c r="F14" s="5"/>
      <c r="G14" s="5"/>
      <c r="H14" s="5"/>
      <c r="I14" s="5"/>
      <c r="J14" s="5"/>
      <c r="K14" s="5"/>
      <c r="L14" s="5"/>
      <c r="T14" s="466">
        <f t="shared" si="0"/>
        <v>585</v>
      </c>
      <c r="U14" s="467"/>
      <c r="V14" s="468"/>
      <c r="W14" s="66">
        <f t="shared" si="1"/>
        <v>0.16666666666666666</v>
      </c>
      <c r="X14" s="84">
        <f t="shared" si="2"/>
        <v>3510</v>
      </c>
      <c r="Y14" s="142">
        <f>COUNTIF(E28:AU86,"C2")</f>
        <v>39</v>
      </c>
      <c r="Z14" s="144">
        <f>SUM(Z13)</f>
        <v>7.5</v>
      </c>
      <c r="AA14" s="6" t="s">
        <v>160</v>
      </c>
      <c r="AB14" s="191"/>
      <c r="AC14" s="193"/>
      <c r="AD14" s="193"/>
      <c r="AE14" s="192"/>
      <c r="AH14" s="8"/>
      <c r="AI14" s="210"/>
      <c r="AN14" s="8"/>
      <c r="AO14" s="210"/>
      <c r="AQ14" s="131">
        <f>SUM(AV100/60)*AQ10</f>
        <v>73.800000000000011</v>
      </c>
      <c r="AR14" s="126" t="s">
        <v>33</v>
      </c>
      <c r="AS14" s="127"/>
      <c r="AT14" s="127"/>
      <c r="AU14" s="69"/>
      <c r="AV14" s="127"/>
      <c r="AW14" s="69"/>
      <c r="AX14" s="128"/>
    </row>
    <row r="15" spans="1:52" ht="12.75" customHeight="1" thickBot="1" x14ac:dyDescent="0.3">
      <c r="B15" s="141"/>
      <c r="C15" s="91" t="s">
        <v>168</v>
      </c>
      <c r="D15" s="5"/>
      <c r="E15" s="5"/>
      <c r="F15" s="5"/>
      <c r="G15" s="5"/>
      <c r="H15" s="5"/>
      <c r="I15" s="5"/>
      <c r="J15" s="5"/>
      <c r="K15" s="5"/>
      <c r="L15" s="5"/>
      <c r="M15" s="5"/>
      <c r="N15" s="5"/>
      <c r="O15" s="5"/>
      <c r="P15" s="5"/>
      <c r="T15" s="466">
        <f t="shared" si="0"/>
        <v>0</v>
      </c>
      <c r="U15" s="467"/>
      <c r="V15" s="468"/>
      <c r="W15" s="66">
        <f t="shared" si="1"/>
        <v>0.16666666666666666</v>
      </c>
      <c r="X15" s="84">
        <f t="shared" si="2"/>
        <v>0</v>
      </c>
      <c r="Y15" s="142">
        <f>COUNTIF(E28:AU86,"C3")</f>
        <v>0</v>
      </c>
      <c r="Z15" s="144">
        <f>SUM(Z14)</f>
        <v>7.5</v>
      </c>
      <c r="AA15" s="6" t="s">
        <v>161</v>
      </c>
      <c r="AB15" s="191"/>
      <c r="AC15" s="166"/>
      <c r="AD15" s="166"/>
      <c r="AE15" s="167"/>
      <c r="AH15" s="8"/>
      <c r="AI15" s="210"/>
      <c r="AN15" s="8"/>
      <c r="AO15" s="210"/>
      <c r="AQ15" s="132">
        <v>0</v>
      </c>
      <c r="AR15" s="118" t="s">
        <v>54</v>
      </c>
      <c r="AS15" s="119"/>
      <c r="AT15" s="119"/>
      <c r="AU15" s="120"/>
      <c r="AV15" s="119"/>
      <c r="AW15" s="120"/>
      <c r="AX15" s="121"/>
    </row>
    <row r="16" spans="1:52" ht="12.75" customHeight="1" thickBot="1" x14ac:dyDescent="0.3">
      <c r="B16" s="112"/>
      <c r="C16" s="91" t="s">
        <v>168</v>
      </c>
      <c r="T16" s="466">
        <f t="shared" si="0"/>
        <v>0</v>
      </c>
      <c r="U16" s="467"/>
      <c r="V16" s="468"/>
      <c r="W16" s="66">
        <f t="shared" si="1"/>
        <v>0.16666666666666666</v>
      </c>
      <c r="X16" s="84">
        <f t="shared" si="2"/>
        <v>0</v>
      </c>
      <c r="Y16" s="142">
        <f>COUNTIF(E28:AU86,"C4")</f>
        <v>0</v>
      </c>
      <c r="Z16" s="144">
        <f>SUM(Z15)</f>
        <v>7.5</v>
      </c>
      <c r="AA16" s="6" t="s">
        <v>162</v>
      </c>
      <c r="AB16" s="191"/>
      <c r="AC16" s="193"/>
      <c r="AD16" s="193"/>
      <c r="AE16" s="192"/>
      <c r="AH16" s="8"/>
      <c r="AI16" s="210"/>
      <c r="AN16" s="8"/>
      <c r="AO16" s="210"/>
      <c r="AQ16" s="185">
        <f>SUM(AQ13:AQ15)</f>
        <v>544.27499999999998</v>
      </c>
    </row>
    <row r="17" spans="2:55" ht="12.75" customHeight="1" thickBot="1" x14ac:dyDescent="0.3">
      <c r="B17" s="158"/>
      <c r="C17" s="91" t="s">
        <v>43</v>
      </c>
      <c r="T17" s="463">
        <f t="shared" si="0"/>
        <v>0</v>
      </c>
      <c r="U17" s="464"/>
      <c r="V17" s="465"/>
      <c r="W17" s="66">
        <f t="shared" si="1"/>
        <v>0.16666666666666666</v>
      </c>
      <c r="X17" s="84">
        <f t="shared" si="2"/>
        <v>0</v>
      </c>
      <c r="Y17" s="142">
        <f>COUNTIF(E28:AU86,"C5")</f>
        <v>0</v>
      </c>
      <c r="Z17" s="144">
        <f>SUM(Z16)</f>
        <v>7.5</v>
      </c>
      <c r="AA17" s="6" t="s">
        <v>163</v>
      </c>
      <c r="AB17" s="191"/>
      <c r="AC17" s="193"/>
      <c r="AD17" s="193"/>
      <c r="AE17" s="192"/>
      <c r="AH17" s="8"/>
      <c r="AI17" s="210"/>
      <c r="AN17" s="8"/>
      <c r="AO17" s="210"/>
    </row>
    <row r="18" spans="2:55" ht="12.75" customHeight="1" x14ac:dyDescent="0.25">
      <c r="B18" s="157"/>
      <c r="C18" s="113" t="s">
        <v>31</v>
      </c>
      <c r="T18" s="460">
        <f t="shared" si="0"/>
        <v>741</v>
      </c>
      <c r="U18" s="461"/>
      <c r="V18" s="462"/>
      <c r="W18" s="140">
        <f t="shared" si="1"/>
        <v>0.21111111111111111</v>
      </c>
      <c r="X18" s="95">
        <f t="shared" si="2"/>
        <v>3510</v>
      </c>
      <c r="Y18" s="92">
        <f>COUNTIF(E28:AU86,"D1")</f>
        <v>39</v>
      </c>
      <c r="Z18" s="147">
        <v>9.5</v>
      </c>
      <c r="AA18" s="96" t="s">
        <v>164</v>
      </c>
      <c r="AB18" s="391"/>
      <c r="AC18" s="392"/>
      <c r="AD18" s="392"/>
      <c r="AE18" s="393"/>
      <c r="AH18" s="8"/>
      <c r="AI18" s="210"/>
      <c r="AN18" s="8"/>
      <c r="AO18" s="210"/>
      <c r="AX18" s="76"/>
    </row>
    <row r="19" spans="2:55" ht="12.75" customHeight="1" x14ac:dyDescent="0.25">
      <c r="B19" s="114"/>
      <c r="C19" s="91" t="s">
        <v>25</v>
      </c>
      <c r="T19" s="466">
        <f t="shared" si="0"/>
        <v>741</v>
      </c>
      <c r="U19" s="467"/>
      <c r="V19" s="468"/>
      <c r="W19" s="66">
        <f t="shared" si="1"/>
        <v>0.21111111111111111</v>
      </c>
      <c r="X19" s="84">
        <f t="shared" si="2"/>
        <v>3510</v>
      </c>
      <c r="Y19" s="142">
        <f>COUNTIF(E28:AU86,"D2")</f>
        <v>39</v>
      </c>
      <c r="Z19" s="144">
        <f>SUM(Z18)</f>
        <v>9.5</v>
      </c>
      <c r="AA19" s="6" t="s">
        <v>165</v>
      </c>
      <c r="AB19" s="165"/>
      <c r="AC19" s="166"/>
      <c r="AD19" s="166"/>
      <c r="AE19" s="167"/>
      <c r="AH19" s="8"/>
      <c r="AI19" s="210"/>
      <c r="AN19" s="8"/>
      <c r="AO19" s="210"/>
      <c r="AX19" s="76"/>
    </row>
    <row r="20" spans="2:55" ht="12.75" customHeight="1" x14ac:dyDescent="0.25">
      <c r="B20" s="155"/>
      <c r="C20" s="91" t="s">
        <v>42</v>
      </c>
      <c r="T20" s="466">
        <f t="shared" si="0"/>
        <v>893</v>
      </c>
      <c r="U20" s="467"/>
      <c r="V20" s="468"/>
      <c r="W20" s="66">
        <f t="shared" si="1"/>
        <v>0.21111111111111111</v>
      </c>
      <c r="X20" s="84">
        <f t="shared" si="2"/>
        <v>4230</v>
      </c>
      <c r="Y20" s="142">
        <f>COUNTIF(E28:AU86,"D3")</f>
        <v>43</v>
      </c>
      <c r="Z20" s="144">
        <f>SUM(Z19)</f>
        <v>9.5</v>
      </c>
      <c r="AA20" s="6" t="s">
        <v>166</v>
      </c>
      <c r="AB20" s="165"/>
      <c r="AC20" s="166"/>
      <c r="AD20" s="166"/>
      <c r="AE20" s="167"/>
      <c r="AH20" s="8"/>
      <c r="AI20" s="210"/>
      <c r="AN20" s="8"/>
      <c r="AO20" s="210"/>
      <c r="AQ20" s="5"/>
      <c r="AX20" s="76"/>
    </row>
    <row r="21" spans="2:55" ht="12.75" customHeight="1" thickBot="1" x14ac:dyDescent="0.3">
      <c r="B21" s="171"/>
      <c r="C21" s="91" t="s">
        <v>44</v>
      </c>
      <c r="D21" s="85"/>
      <c r="E21" s="85"/>
      <c r="T21" s="463">
        <f t="shared" si="0"/>
        <v>380</v>
      </c>
      <c r="U21" s="464"/>
      <c r="V21" s="465"/>
      <c r="W21" s="97">
        <f t="shared" si="1"/>
        <v>0.21111111111111111</v>
      </c>
      <c r="X21" s="98">
        <f t="shared" si="2"/>
        <v>1800</v>
      </c>
      <c r="Y21" s="143">
        <f>COUNTIF(E28:AU86,"D4")</f>
        <v>20</v>
      </c>
      <c r="Z21" s="145">
        <f>SUM(Z20)</f>
        <v>9.5</v>
      </c>
      <c r="AA21" s="111" t="s">
        <v>167</v>
      </c>
      <c r="AB21" s="168"/>
      <c r="AC21" s="169"/>
      <c r="AD21" s="169"/>
      <c r="AE21" s="170"/>
      <c r="AH21" s="8"/>
      <c r="AI21" s="210"/>
      <c r="AN21" s="8"/>
      <c r="AO21" s="210"/>
      <c r="AQ21" s="5"/>
      <c r="AX21" s="76"/>
    </row>
    <row r="22" spans="2:55" ht="12.75" customHeight="1" thickBot="1" x14ac:dyDescent="0.3">
      <c r="B22" s="186"/>
      <c r="C22" s="91" t="s">
        <v>55</v>
      </c>
      <c r="D22" s="85"/>
      <c r="E22" s="85"/>
      <c r="T22" s="492">
        <f>SUM(T9:V21)</f>
        <v>3895</v>
      </c>
      <c r="U22" s="493"/>
      <c r="V22" s="494"/>
      <c r="X22" s="138">
        <f>SUM(X9:X21)</f>
        <v>19890</v>
      </c>
      <c r="Y22" s="139">
        <f>SUM(Y9:Y21)</f>
        <v>217</v>
      </c>
      <c r="AH22" s="8"/>
      <c r="AI22" s="210"/>
      <c r="AN22" s="8"/>
      <c r="AO22" s="210"/>
      <c r="AQ22" s="5"/>
      <c r="AX22" s="76"/>
    </row>
    <row r="23" spans="2:55" ht="12.75" customHeight="1" x14ac:dyDescent="0.25">
      <c r="Z23" s="210"/>
      <c r="AA23" s="5"/>
      <c r="AB23" s="8"/>
      <c r="AC23" s="210"/>
      <c r="AH23" s="8"/>
      <c r="AI23" s="210"/>
      <c r="AN23" s="8"/>
      <c r="AO23" s="210"/>
      <c r="AQ23" s="5"/>
      <c r="AW23" s="211" t="s">
        <v>45</v>
      </c>
      <c r="AX23" s="212">
        <v>3556.33</v>
      </c>
    </row>
    <row r="24" spans="2:55" ht="12.75" customHeight="1" x14ac:dyDescent="0.25">
      <c r="B24" s="172" t="s">
        <v>4</v>
      </c>
      <c r="C24" s="9"/>
      <c r="AQ24" s="5"/>
      <c r="AW24" s="213" t="s">
        <v>56</v>
      </c>
      <c r="AX24" s="214">
        <f>SUBTOTAL(9,AX28:AX86)</f>
        <v>3895</v>
      </c>
    </row>
    <row r="25" spans="2:55" ht="13.8" thickBot="1" x14ac:dyDescent="0.3"/>
    <row r="26" spans="2:55" ht="12.75" customHeight="1" x14ac:dyDescent="0.25">
      <c r="B26" s="495" t="s">
        <v>5</v>
      </c>
      <c r="C26" s="10"/>
      <c r="D26" s="11" t="s">
        <v>6</v>
      </c>
      <c r="E26" s="12" t="s">
        <v>57</v>
      </c>
      <c r="F26" s="13"/>
      <c r="G26" s="13"/>
      <c r="H26" s="13"/>
      <c r="I26" s="13"/>
      <c r="J26" s="14"/>
      <c r="K26" s="15" t="s">
        <v>8</v>
      </c>
      <c r="L26" s="13"/>
      <c r="M26" s="13"/>
      <c r="N26" s="13"/>
      <c r="O26" s="13"/>
      <c r="P26" s="13"/>
      <c r="Q26" s="11" t="s">
        <v>7</v>
      </c>
      <c r="R26" s="12" t="s">
        <v>51</v>
      </c>
      <c r="S26" s="13"/>
      <c r="T26" s="13"/>
      <c r="U26" s="12"/>
      <c r="V26" s="13"/>
      <c r="W26" s="13"/>
      <c r="X26" s="11" t="s">
        <v>9</v>
      </c>
      <c r="Y26" s="12" t="s">
        <v>58</v>
      </c>
      <c r="Z26" s="13"/>
      <c r="AA26" s="13"/>
      <c r="AB26" s="13"/>
      <c r="AC26" s="13"/>
      <c r="AD26" s="13"/>
      <c r="AE26" s="15" t="s">
        <v>49</v>
      </c>
      <c r="AF26" s="13"/>
      <c r="AG26" s="13"/>
      <c r="AH26" s="13"/>
      <c r="AI26" s="13"/>
      <c r="AJ26" s="13"/>
      <c r="AK26" s="15" t="s">
        <v>50</v>
      </c>
      <c r="AL26" s="13"/>
      <c r="AM26" s="13"/>
      <c r="AN26" s="13"/>
      <c r="AO26" s="13"/>
      <c r="AP26" s="13"/>
      <c r="AQ26" s="11" t="s">
        <v>10</v>
      </c>
      <c r="AR26" s="12" t="s">
        <v>59</v>
      </c>
      <c r="AS26" s="13"/>
      <c r="AT26" s="13"/>
      <c r="AU26" s="13"/>
      <c r="AV26" s="13"/>
      <c r="AW26" s="80"/>
      <c r="AX26" s="16"/>
      <c r="AY26" s="16"/>
    </row>
    <row r="27" spans="2:55" s="22" customFormat="1" ht="24.75" customHeight="1" thickBot="1" x14ac:dyDescent="0.25">
      <c r="B27" s="496"/>
      <c r="C27" s="17" t="s">
        <v>11</v>
      </c>
      <c r="D27" s="18" t="s">
        <v>12</v>
      </c>
      <c r="E27" s="19" t="s">
        <v>13</v>
      </c>
      <c r="F27" s="19" t="s">
        <v>26</v>
      </c>
      <c r="G27" s="19" t="s">
        <v>27</v>
      </c>
      <c r="H27" s="19" t="s">
        <v>13</v>
      </c>
      <c r="I27" s="19" t="s">
        <v>26</v>
      </c>
      <c r="J27" s="19" t="s">
        <v>27</v>
      </c>
      <c r="K27" s="19" t="s">
        <v>13</v>
      </c>
      <c r="L27" s="19" t="s">
        <v>26</v>
      </c>
      <c r="M27" s="19" t="s">
        <v>27</v>
      </c>
      <c r="N27" s="19" t="s">
        <v>13</v>
      </c>
      <c r="O27" s="19" t="s">
        <v>26</v>
      </c>
      <c r="P27" s="19" t="s">
        <v>27</v>
      </c>
      <c r="Q27" s="18" t="s">
        <v>12</v>
      </c>
      <c r="R27" s="19" t="s">
        <v>13</v>
      </c>
      <c r="S27" s="19" t="s">
        <v>26</v>
      </c>
      <c r="T27" s="19" t="s">
        <v>27</v>
      </c>
      <c r="U27" s="19" t="s">
        <v>13</v>
      </c>
      <c r="V27" s="19" t="s">
        <v>26</v>
      </c>
      <c r="W27" s="19" t="s">
        <v>27</v>
      </c>
      <c r="X27" s="18" t="s">
        <v>12</v>
      </c>
      <c r="Y27" s="19" t="s">
        <v>13</v>
      </c>
      <c r="Z27" s="19" t="s">
        <v>26</v>
      </c>
      <c r="AA27" s="19" t="s">
        <v>27</v>
      </c>
      <c r="AB27" s="19" t="s">
        <v>13</v>
      </c>
      <c r="AC27" s="19" t="s">
        <v>26</v>
      </c>
      <c r="AD27" s="19" t="s">
        <v>27</v>
      </c>
      <c r="AE27" s="19" t="s">
        <v>13</v>
      </c>
      <c r="AF27" s="19" t="s">
        <v>26</v>
      </c>
      <c r="AG27" s="19" t="s">
        <v>27</v>
      </c>
      <c r="AH27" s="19" t="s">
        <v>13</v>
      </c>
      <c r="AI27" s="19" t="s">
        <v>26</v>
      </c>
      <c r="AJ27" s="19" t="s">
        <v>27</v>
      </c>
      <c r="AK27" s="19" t="s">
        <v>13</v>
      </c>
      <c r="AL27" s="19" t="s">
        <v>26</v>
      </c>
      <c r="AM27" s="19" t="s">
        <v>27</v>
      </c>
      <c r="AN27" s="19" t="s">
        <v>13</v>
      </c>
      <c r="AO27" s="19" t="s">
        <v>26</v>
      </c>
      <c r="AP27" s="20" t="s">
        <v>27</v>
      </c>
      <c r="AQ27" s="18" t="s">
        <v>12</v>
      </c>
      <c r="AR27" s="19" t="s">
        <v>13</v>
      </c>
      <c r="AS27" s="19" t="s">
        <v>26</v>
      </c>
      <c r="AT27" s="19" t="s">
        <v>27</v>
      </c>
      <c r="AU27" s="19" t="s">
        <v>13</v>
      </c>
      <c r="AV27" s="19" t="s">
        <v>26</v>
      </c>
      <c r="AW27" s="81" t="s">
        <v>27</v>
      </c>
      <c r="AX27" s="21" t="s">
        <v>14</v>
      </c>
      <c r="AY27" s="203"/>
      <c r="BA27" s="134" t="s">
        <v>0</v>
      </c>
    </row>
    <row r="28" spans="2:55" ht="12.75" customHeight="1" x14ac:dyDescent="0.25">
      <c r="B28" s="496"/>
      <c r="C28" s="23"/>
      <c r="D28" s="24" t="s">
        <v>15</v>
      </c>
      <c r="E28" s="25"/>
      <c r="F28" s="25"/>
      <c r="G28" s="25"/>
      <c r="H28" s="25"/>
      <c r="I28" s="26"/>
      <c r="J28" s="26"/>
      <c r="K28" s="26"/>
      <c r="L28" s="26"/>
      <c r="M28" s="26"/>
      <c r="N28" s="26"/>
      <c r="O28" s="26"/>
      <c r="P28" s="26"/>
      <c r="Q28" s="27"/>
      <c r="R28" s="26"/>
      <c r="S28" s="26"/>
      <c r="T28" s="26"/>
      <c r="U28" s="26"/>
      <c r="V28" s="26"/>
      <c r="W28" s="26"/>
      <c r="X28" s="173">
        <v>42370</v>
      </c>
      <c r="Y28" s="26"/>
      <c r="Z28" s="26"/>
      <c r="AA28" s="26"/>
      <c r="AB28" s="25"/>
      <c r="AC28" s="26"/>
      <c r="AD28" s="26"/>
      <c r="AE28" s="25"/>
      <c r="AF28" s="26"/>
      <c r="AG28" s="26"/>
      <c r="AH28" s="25"/>
      <c r="AI28" s="26"/>
      <c r="AJ28" s="26"/>
      <c r="AK28" s="25"/>
      <c r="AL28" s="26"/>
      <c r="AM28" s="26"/>
      <c r="AN28" s="25"/>
      <c r="AO28" s="26"/>
      <c r="AP28" s="28"/>
      <c r="AQ28" s="27"/>
      <c r="AR28" s="26"/>
      <c r="AS28" s="26"/>
      <c r="AT28" s="26"/>
      <c r="AU28" s="25"/>
      <c r="AV28" s="26"/>
      <c r="AW28" s="215"/>
      <c r="AX28" s="29">
        <f>SUM(F28*G28+I28*J28+L28*M28+O28*P28+S28*T28+V28*W28+Z28*AA28+AC28*AD28+AF28*AG28+AI28*AJ28+AL28*AM28+AO28*AP28+AS28*AT28+AV28*AW28)</f>
        <v>0</v>
      </c>
      <c r="AY28" s="498">
        <f>SUBTOTAL(9,AX28:AX41)</f>
        <v>950</v>
      </c>
      <c r="BA28" s="133"/>
      <c r="BB28" s="133"/>
      <c r="BC28" s="133"/>
    </row>
    <row r="29" spans="2:55" ht="12.75" customHeight="1" x14ac:dyDescent="0.25">
      <c r="B29" s="496"/>
      <c r="C29" s="30">
        <v>1</v>
      </c>
      <c r="D29" s="216">
        <v>42374</v>
      </c>
      <c r="E29" s="156"/>
      <c r="F29" s="77">
        <v>90</v>
      </c>
      <c r="G29" s="66"/>
      <c r="H29" s="156"/>
      <c r="I29" s="77">
        <v>90</v>
      </c>
      <c r="J29" s="66"/>
      <c r="K29" s="156"/>
      <c r="L29" s="135">
        <v>90</v>
      </c>
      <c r="M29" s="66"/>
      <c r="N29" s="156"/>
      <c r="O29" s="135">
        <v>90</v>
      </c>
      <c r="P29" s="66"/>
      <c r="Q29" s="217">
        <v>42375</v>
      </c>
      <c r="R29" s="156"/>
      <c r="S29" s="135">
        <v>90</v>
      </c>
      <c r="T29" s="66"/>
      <c r="U29" s="156"/>
      <c r="V29" s="135">
        <v>90</v>
      </c>
      <c r="W29" s="66"/>
      <c r="X29" s="216">
        <v>42377</v>
      </c>
      <c r="Y29" s="156"/>
      <c r="Z29" s="135">
        <v>90</v>
      </c>
      <c r="AA29" s="66"/>
      <c r="AB29" s="156"/>
      <c r="AC29" s="135">
        <v>90</v>
      </c>
      <c r="AD29" s="66"/>
      <c r="AE29" s="7" t="s">
        <v>160</v>
      </c>
      <c r="AF29" s="135">
        <v>90</v>
      </c>
      <c r="AG29" s="66">
        <f>SUM(Z13/45)</f>
        <v>0.16666666666666666</v>
      </c>
      <c r="AH29" s="7" t="s">
        <v>164</v>
      </c>
      <c r="AI29" s="135">
        <v>90</v>
      </c>
      <c r="AJ29" s="66">
        <f>SUM(Z18/45)</f>
        <v>0.21111111111111111</v>
      </c>
      <c r="AK29" s="7" t="s">
        <v>165</v>
      </c>
      <c r="AL29" s="135">
        <v>90</v>
      </c>
      <c r="AM29" s="66">
        <f>SUM(Z18/45)</f>
        <v>0.21111111111111111</v>
      </c>
      <c r="AN29" s="7" t="s">
        <v>166</v>
      </c>
      <c r="AO29" s="135">
        <v>90</v>
      </c>
      <c r="AP29" s="202">
        <f>SUM(Z18/45)</f>
        <v>0.21111111111111111</v>
      </c>
      <c r="AQ29" s="216">
        <v>42378</v>
      </c>
      <c r="AR29" s="156"/>
      <c r="AS29" s="135">
        <v>180</v>
      </c>
      <c r="AT29" s="187"/>
      <c r="AU29" s="156"/>
      <c r="AV29" s="135">
        <v>180</v>
      </c>
      <c r="AW29" s="218"/>
      <c r="AX29" s="219">
        <f>SUM(F29*G29+I29*J29+L29*M29+O29*P29+S29*T29+V29*W29+Z29*AA29+AC29*AD29+AF29*AG29+AI29*AJ29+AL29*AM29+AO29*AP29+AS29*AT29+AV29*AW29)</f>
        <v>72</v>
      </c>
      <c r="AY29" s="499"/>
      <c r="BA29" s="133"/>
      <c r="BB29" s="117"/>
      <c r="BC29" s="133"/>
    </row>
    <row r="30" spans="2:55" ht="12.75" customHeight="1" x14ac:dyDescent="0.25">
      <c r="B30" s="496"/>
      <c r="C30" s="32">
        <v>2</v>
      </c>
      <c r="D30" s="216">
        <v>42381</v>
      </c>
      <c r="E30" s="156"/>
      <c r="F30" s="77">
        <v>90</v>
      </c>
      <c r="G30" s="66"/>
      <c r="H30" s="156"/>
      <c r="I30" s="77">
        <v>90</v>
      </c>
      <c r="J30" s="66"/>
      <c r="K30" s="7" t="s">
        <v>164</v>
      </c>
      <c r="L30" s="77">
        <v>90</v>
      </c>
      <c r="M30" s="66">
        <f>SUM(Z18/45)</f>
        <v>0.21111111111111111</v>
      </c>
      <c r="N30" s="156"/>
      <c r="O30" s="77">
        <v>90</v>
      </c>
      <c r="P30" s="66"/>
      <c r="Q30" s="216">
        <v>42382</v>
      </c>
      <c r="R30" s="7" t="s">
        <v>159</v>
      </c>
      <c r="S30" s="77">
        <v>90</v>
      </c>
      <c r="T30" s="66">
        <f>SUM(Z13/45)</f>
        <v>0.16666666666666666</v>
      </c>
      <c r="U30" s="156"/>
      <c r="V30" s="77">
        <v>90</v>
      </c>
      <c r="W30" s="66"/>
      <c r="X30" s="216">
        <v>42384</v>
      </c>
      <c r="Y30" s="156"/>
      <c r="Z30" s="135">
        <v>90</v>
      </c>
      <c r="AA30" s="66"/>
      <c r="AB30" s="156"/>
      <c r="AC30" s="135">
        <v>90</v>
      </c>
      <c r="AD30" s="66"/>
      <c r="AE30" s="7" t="s">
        <v>160</v>
      </c>
      <c r="AF30" s="135">
        <v>90</v>
      </c>
      <c r="AG30" s="187">
        <f>SUM(Z13/45)</f>
        <v>0.16666666666666666</v>
      </c>
      <c r="AH30" s="156"/>
      <c r="AI30" s="135">
        <v>90</v>
      </c>
      <c r="AJ30" s="187"/>
      <c r="AK30" s="7" t="s">
        <v>165</v>
      </c>
      <c r="AL30" s="135">
        <v>90</v>
      </c>
      <c r="AM30" s="187">
        <f>SUM(Z18/45)</f>
        <v>0.21111111111111111</v>
      </c>
      <c r="AN30" s="7" t="s">
        <v>166</v>
      </c>
      <c r="AO30" s="135">
        <v>90</v>
      </c>
      <c r="AP30" s="220">
        <f>SUM(Z18/45)</f>
        <v>0.21111111111111111</v>
      </c>
      <c r="AQ30" s="216">
        <v>42385</v>
      </c>
      <c r="AR30" s="156"/>
      <c r="AS30" s="135">
        <v>180</v>
      </c>
      <c r="AT30" s="187"/>
      <c r="AU30" s="156"/>
      <c r="AV30" s="135">
        <v>180</v>
      </c>
      <c r="AW30" s="218"/>
      <c r="AX30" s="219">
        <f t="shared" ref="AX30:AX86" si="3">SUM(F30*G30+I30*J30+L30*M30+O30*P30+S30*T30+V30*W30+Z30*AA30+AC30*AD30+AF30*AG30+AI30*AJ30+AL30*AM30+AO30*AP30+AS30*AT30+AV30*AW30)</f>
        <v>87</v>
      </c>
      <c r="AY30" s="499"/>
      <c r="BA30" s="133"/>
      <c r="BB30" s="133"/>
      <c r="BC30" s="133"/>
    </row>
    <row r="31" spans="2:55" ht="12.75" customHeight="1" x14ac:dyDescent="0.25">
      <c r="B31" s="496"/>
      <c r="C31" s="30">
        <v>3</v>
      </c>
      <c r="D31" s="216">
        <v>42388</v>
      </c>
      <c r="E31" s="156"/>
      <c r="F31" s="77">
        <v>90</v>
      </c>
      <c r="G31" s="66"/>
      <c r="H31" s="156"/>
      <c r="I31" s="77">
        <v>90</v>
      </c>
      <c r="J31" s="66"/>
      <c r="K31" s="112" t="s">
        <v>167</v>
      </c>
      <c r="L31" s="77">
        <v>90</v>
      </c>
      <c r="M31" s="66">
        <f>SUM(Z18/45)</f>
        <v>0.21111111111111111</v>
      </c>
      <c r="N31" s="156"/>
      <c r="O31" s="77">
        <v>90</v>
      </c>
      <c r="P31" s="66"/>
      <c r="Q31" s="216">
        <v>42389</v>
      </c>
      <c r="R31" s="7" t="s">
        <v>159</v>
      </c>
      <c r="S31" s="77">
        <v>90</v>
      </c>
      <c r="T31" s="66">
        <f>SUM(Z13/45)</f>
        <v>0.16666666666666666</v>
      </c>
      <c r="U31" s="156"/>
      <c r="V31" s="77">
        <v>90</v>
      </c>
      <c r="W31" s="66"/>
      <c r="X31" s="216">
        <v>42391</v>
      </c>
      <c r="Y31" s="156"/>
      <c r="Z31" s="135">
        <v>90</v>
      </c>
      <c r="AA31" s="66"/>
      <c r="AB31" s="156"/>
      <c r="AC31" s="135">
        <v>90</v>
      </c>
      <c r="AD31" s="66"/>
      <c r="AE31" s="7" t="s">
        <v>160</v>
      </c>
      <c r="AF31" s="135">
        <v>90</v>
      </c>
      <c r="AG31" s="187">
        <f>SUM(Z13/45)</f>
        <v>0.16666666666666666</v>
      </c>
      <c r="AH31" s="7" t="s">
        <v>164</v>
      </c>
      <c r="AI31" s="135">
        <v>90</v>
      </c>
      <c r="AJ31" s="187">
        <f>SUM(Z18/45)</f>
        <v>0.21111111111111111</v>
      </c>
      <c r="AK31" s="7" t="s">
        <v>165</v>
      </c>
      <c r="AL31" s="135">
        <v>90</v>
      </c>
      <c r="AM31" s="187">
        <f>SUM(Z18/45)</f>
        <v>0.21111111111111111</v>
      </c>
      <c r="AN31" s="7" t="s">
        <v>166</v>
      </c>
      <c r="AO31" s="135">
        <v>90</v>
      </c>
      <c r="AP31" s="220">
        <f>SUM(Z18/45)</f>
        <v>0.21111111111111111</v>
      </c>
      <c r="AQ31" s="216">
        <v>42392</v>
      </c>
      <c r="AR31" s="156"/>
      <c r="AS31" s="135">
        <v>180</v>
      </c>
      <c r="AT31" s="187"/>
      <c r="AU31" s="156"/>
      <c r="AV31" s="135">
        <v>180</v>
      </c>
      <c r="AW31" s="218"/>
      <c r="AX31" s="219">
        <f t="shared" si="3"/>
        <v>106</v>
      </c>
      <c r="AY31" s="499"/>
      <c r="BA31" s="133"/>
      <c r="BB31" s="133"/>
      <c r="BC31" s="133"/>
    </row>
    <row r="32" spans="2:55" ht="12.75" customHeight="1" x14ac:dyDescent="0.25">
      <c r="B32" s="496"/>
      <c r="C32" s="32">
        <v>4</v>
      </c>
      <c r="D32" s="216">
        <v>42395</v>
      </c>
      <c r="E32" s="156"/>
      <c r="F32" s="77">
        <v>90</v>
      </c>
      <c r="G32" s="66"/>
      <c r="H32" s="156"/>
      <c r="I32" s="77">
        <v>90</v>
      </c>
      <c r="J32" s="66"/>
      <c r="K32" s="7" t="s">
        <v>164</v>
      </c>
      <c r="L32" s="77">
        <v>90</v>
      </c>
      <c r="M32" s="66">
        <f>SUM(Z18/45)</f>
        <v>0.21111111111111111</v>
      </c>
      <c r="N32" s="156"/>
      <c r="O32" s="77">
        <v>90</v>
      </c>
      <c r="P32" s="66"/>
      <c r="Q32" s="216">
        <v>42396</v>
      </c>
      <c r="R32" s="7" t="s">
        <v>159</v>
      </c>
      <c r="S32" s="77">
        <v>90</v>
      </c>
      <c r="T32" s="66">
        <f>SUM(Z13/45)</f>
        <v>0.16666666666666666</v>
      </c>
      <c r="U32" s="156"/>
      <c r="V32" s="77">
        <v>90</v>
      </c>
      <c r="W32" s="66"/>
      <c r="X32" s="216">
        <v>42398</v>
      </c>
      <c r="Y32" s="156"/>
      <c r="Z32" s="135">
        <v>90</v>
      </c>
      <c r="AA32" s="66"/>
      <c r="AB32" s="156"/>
      <c r="AC32" s="135">
        <v>90</v>
      </c>
      <c r="AD32" s="66"/>
      <c r="AE32" s="7" t="s">
        <v>160</v>
      </c>
      <c r="AF32" s="135">
        <v>90</v>
      </c>
      <c r="AG32" s="187">
        <f>SUM(Z13/45)</f>
        <v>0.16666666666666666</v>
      </c>
      <c r="AH32" s="156"/>
      <c r="AI32" s="135">
        <v>90</v>
      </c>
      <c r="AJ32" s="187"/>
      <c r="AK32" s="7" t="s">
        <v>165</v>
      </c>
      <c r="AL32" s="135">
        <v>90</v>
      </c>
      <c r="AM32" s="187">
        <f>SUM(Z18/45)</f>
        <v>0.21111111111111111</v>
      </c>
      <c r="AN32" s="7" t="s">
        <v>166</v>
      </c>
      <c r="AO32" s="135">
        <v>90</v>
      </c>
      <c r="AP32" s="220">
        <f>SUM(Z18/45)</f>
        <v>0.21111111111111111</v>
      </c>
      <c r="AQ32" s="216">
        <v>42399</v>
      </c>
      <c r="AR32" s="156"/>
      <c r="AS32" s="135">
        <v>180</v>
      </c>
      <c r="AT32" s="187"/>
      <c r="AU32" s="156"/>
      <c r="AV32" s="135">
        <v>180</v>
      </c>
      <c r="AW32" s="218"/>
      <c r="AX32" s="219">
        <f t="shared" si="3"/>
        <v>87</v>
      </c>
      <c r="AY32" s="499"/>
      <c r="BA32" s="133"/>
      <c r="BB32" s="133"/>
      <c r="BC32" s="133"/>
    </row>
    <row r="33" spans="2:59" ht="12.75" customHeight="1" x14ac:dyDescent="0.25">
      <c r="B33" s="496"/>
      <c r="C33" s="30">
        <v>5</v>
      </c>
      <c r="D33" s="216">
        <v>42371</v>
      </c>
      <c r="E33" s="156"/>
      <c r="F33" s="77">
        <v>90</v>
      </c>
      <c r="G33" s="66"/>
      <c r="H33" s="156"/>
      <c r="I33" s="77">
        <v>90</v>
      </c>
      <c r="J33" s="66"/>
      <c r="K33" s="112" t="s">
        <v>167</v>
      </c>
      <c r="L33" s="77">
        <v>90</v>
      </c>
      <c r="M33" s="66">
        <f>SUM(Z18/45)</f>
        <v>0.21111111111111111</v>
      </c>
      <c r="N33" s="156"/>
      <c r="O33" s="77">
        <v>90</v>
      </c>
      <c r="P33" s="66"/>
      <c r="Q33" s="216">
        <v>42403</v>
      </c>
      <c r="R33" s="7" t="s">
        <v>159</v>
      </c>
      <c r="S33" s="77">
        <v>90</v>
      </c>
      <c r="T33" s="66">
        <f>SUM(Z13/45)</f>
        <v>0.16666666666666666</v>
      </c>
      <c r="U33" s="156"/>
      <c r="V33" s="77">
        <v>90</v>
      </c>
      <c r="W33" s="66"/>
      <c r="X33" s="216">
        <v>42405</v>
      </c>
      <c r="Y33" s="156"/>
      <c r="Z33" s="135">
        <v>90</v>
      </c>
      <c r="AA33" s="66"/>
      <c r="AB33" s="156"/>
      <c r="AC33" s="135">
        <v>90</v>
      </c>
      <c r="AD33" s="66"/>
      <c r="AE33" s="7" t="s">
        <v>160</v>
      </c>
      <c r="AF33" s="135">
        <v>90</v>
      </c>
      <c r="AG33" s="187">
        <f>SUM(Z13/45)</f>
        <v>0.16666666666666666</v>
      </c>
      <c r="AH33" s="7" t="s">
        <v>164</v>
      </c>
      <c r="AI33" s="135">
        <v>90</v>
      </c>
      <c r="AJ33" s="187">
        <f>SUM(Z18/45)</f>
        <v>0.21111111111111111</v>
      </c>
      <c r="AK33" s="7" t="s">
        <v>165</v>
      </c>
      <c r="AL33" s="135">
        <v>90</v>
      </c>
      <c r="AM33" s="187">
        <f>SUM(Z18/45)</f>
        <v>0.21111111111111111</v>
      </c>
      <c r="AN33" s="7" t="s">
        <v>166</v>
      </c>
      <c r="AO33" s="135">
        <v>90</v>
      </c>
      <c r="AP33" s="220">
        <f>SUM(Z18/45)</f>
        <v>0.21111111111111111</v>
      </c>
      <c r="AQ33" s="216">
        <v>42406</v>
      </c>
      <c r="AR33" s="156"/>
      <c r="AS33" s="135">
        <v>180</v>
      </c>
      <c r="AT33" s="66"/>
      <c r="AU33" s="156"/>
      <c r="AV33" s="135">
        <v>180</v>
      </c>
      <c r="AW33" s="218"/>
      <c r="AX33" s="219">
        <f t="shared" si="3"/>
        <v>106</v>
      </c>
      <c r="AY33" s="499"/>
      <c r="BA33" s="133"/>
      <c r="BB33" s="221"/>
      <c r="BC33" s="133"/>
    </row>
    <row r="34" spans="2:59" ht="12.75" customHeight="1" x14ac:dyDescent="0.25">
      <c r="B34" s="496"/>
      <c r="C34" s="23">
        <v>6</v>
      </c>
      <c r="D34" s="35" t="s">
        <v>16</v>
      </c>
      <c r="E34" s="36"/>
      <c r="F34" s="37"/>
      <c r="G34" s="37"/>
      <c r="H34" s="37"/>
      <c r="I34" s="37"/>
      <c r="J34" s="37"/>
      <c r="K34" s="37"/>
      <c r="L34" s="37"/>
      <c r="M34" s="37"/>
      <c r="N34" s="37"/>
      <c r="O34" s="37"/>
      <c r="P34" s="38"/>
      <c r="Q34" s="39"/>
      <c r="R34" s="37"/>
      <c r="S34" s="37"/>
      <c r="T34" s="37"/>
      <c r="U34" s="37"/>
      <c r="V34" s="37"/>
      <c r="W34" s="37"/>
      <c r="X34" s="39"/>
      <c r="Y34" s="37"/>
      <c r="Z34" s="37"/>
      <c r="AA34" s="222"/>
      <c r="AB34" s="37"/>
      <c r="AC34" s="37"/>
      <c r="AD34" s="222"/>
      <c r="AE34" s="37"/>
      <c r="AF34" s="37"/>
      <c r="AG34" s="222"/>
      <c r="AH34" s="37"/>
      <c r="AI34" s="37"/>
      <c r="AJ34" s="222"/>
      <c r="AK34" s="37"/>
      <c r="AL34" s="37"/>
      <c r="AM34" s="222"/>
      <c r="AN34" s="37"/>
      <c r="AO34" s="37"/>
      <c r="AP34" s="223"/>
      <c r="AQ34" s="39"/>
      <c r="AR34" s="37"/>
      <c r="AS34" s="37"/>
      <c r="AT34" s="222"/>
      <c r="AU34" s="37"/>
      <c r="AV34" s="37"/>
      <c r="AW34" s="224"/>
      <c r="AX34" s="29">
        <f t="shared" si="3"/>
        <v>0</v>
      </c>
      <c r="AY34" s="499"/>
      <c r="BA34" s="133"/>
      <c r="BB34" s="221"/>
      <c r="BC34" s="133"/>
    </row>
    <row r="35" spans="2:59" ht="12.75" customHeight="1" x14ac:dyDescent="0.25">
      <c r="B35" s="496"/>
      <c r="C35" s="32">
        <v>7</v>
      </c>
      <c r="D35" s="216">
        <v>42416</v>
      </c>
      <c r="E35" s="156"/>
      <c r="F35" s="77">
        <v>90</v>
      </c>
      <c r="G35" s="66"/>
      <c r="H35" s="156"/>
      <c r="I35" s="77">
        <v>90</v>
      </c>
      <c r="J35" s="66"/>
      <c r="K35" s="112" t="s">
        <v>167</v>
      </c>
      <c r="L35" s="77">
        <v>90</v>
      </c>
      <c r="M35" s="66">
        <f>SUM(Z18/45)</f>
        <v>0.21111111111111111</v>
      </c>
      <c r="N35" s="156"/>
      <c r="O35" s="77">
        <v>90</v>
      </c>
      <c r="P35" s="66"/>
      <c r="Q35" s="216">
        <v>42417</v>
      </c>
      <c r="R35" s="7" t="s">
        <v>159</v>
      </c>
      <c r="S35" s="77">
        <v>90</v>
      </c>
      <c r="T35" s="66">
        <f>SUM(Z13/45)</f>
        <v>0.16666666666666666</v>
      </c>
      <c r="U35" s="156"/>
      <c r="V35" s="77">
        <v>90</v>
      </c>
      <c r="W35" s="66"/>
      <c r="X35" s="216">
        <v>42419</v>
      </c>
      <c r="Y35" s="156"/>
      <c r="Z35" s="135">
        <v>90</v>
      </c>
      <c r="AA35" s="66"/>
      <c r="AB35" s="156"/>
      <c r="AC35" s="135">
        <v>90</v>
      </c>
      <c r="AD35" s="66"/>
      <c r="AE35" s="7" t="s">
        <v>160</v>
      </c>
      <c r="AF35" s="77">
        <v>90</v>
      </c>
      <c r="AG35" s="187">
        <f>SUM(Z13/45)</f>
        <v>0.16666666666666666</v>
      </c>
      <c r="AH35" s="7" t="s">
        <v>164</v>
      </c>
      <c r="AI35" s="77">
        <v>90</v>
      </c>
      <c r="AJ35" s="187">
        <f>SUM(Z18/45)</f>
        <v>0.21111111111111111</v>
      </c>
      <c r="AK35" s="7" t="s">
        <v>165</v>
      </c>
      <c r="AL35" s="77">
        <v>90</v>
      </c>
      <c r="AM35" s="187">
        <f>SUM(Z18/45)</f>
        <v>0.21111111111111111</v>
      </c>
      <c r="AN35" s="7" t="s">
        <v>166</v>
      </c>
      <c r="AO35" s="77">
        <v>90</v>
      </c>
      <c r="AP35" s="220">
        <f>SUM(Z18/45)</f>
        <v>0.21111111111111111</v>
      </c>
      <c r="AQ35" s="216">
        <v>42420</v>
      </c>
      <c r="AR35" s="156"/>
      <c r="AS35" s="135">
        <v>180</v>
      </c>
      <c r="AT35" s="66"/>
      <c r="AU35" s="156"/>
      <c r="AV35" s="135">
        <v>180</v>
      </c>
      <c r="AW35" s="218"/>
      <c r="AX35" s="225">
        <f t="shared" si="3"/>
        <v>106</v>
      </c>
      <c r="AY35" s="499"/>
      <c r="BA35" s="133"/>
      <c r="BB35" s="133"/>
      <c r="BC35" s="133"/>
    </row>
    <row r="36" spans="2:59" ht="12.75" customHeight="1" x14ac:dyDescent="0.25">
      <c r="B36" s="496"/>
      <c r="C36" s="32">
        <v>8</v>
      </c>
      <c r="D36" s="216">
        <v>42392</v>
      </c>
      <c r="E36" s="156"/>
      <c r="F36" s="77">
        <v>90</v>
      </c>
      <c r="G36" s="66"/>
      <c r="H36" s="156"/>
      <c r="I36" s="77">
        <v>90</v>
      </c>
      <c r="J36" s="66"/>
      <c r="K36" s="7" t="s">
        <v>164</v>
      </c>
      <c r="L36" s="77">
        <v>90</v>
      </c>
      <c r="M36" s="66">
        <f>SUM(Z18/45)</f>
        <v>0.21111111111111111</v>
      </c>
      <c r="N36" s="156"/>
      <c r="O36" s="77">
        <v>90</v>
      </c>
      <c r="P36" s="66"/>
      <c r="Q36" s="216">
        <v>42424</v>
      </c>
      <c r="R36" s="7" t="s">
        <v>159</v>
      </c>
      <c r="S36" s="77">
        <v>90</v>
      </c>
      <c r="T36" s="66">
        <f>SUM(Z13/45)</f>
        <v>0.16666666666666666</v>
      </c>
      <c r="U36" s="156"/>
      <c r="V36" s="77">
        <v>90</v>
      </c>
      <c r="W36" s="66"/>
      <c r="X36" s="216">
        <v>42426</v>
      </c>
      <c r="Y36" s="156"/>
      <c r="Z36" s="135">
        <v>90</v>
      </c>
      <c r="AA36" s="66"/>
      <c r="AB36" s="156"/>
      <c r="AC36" s="135">
        <v>90</v>
      </c>
      <c r="AD36" s="66"/>
      <c r="AE36" s="7" t="s">
        <v>160</v>
      </c>
      <c r="AF36" s="77">
        <v>90</v>
      </c>
      <c r="AG36" s="187">
        <f>SUM(Z13/45)</f>
        <v>0.16666666666666666</v>
      </c>
      <c r="AH36" s="156"/>
      <c r="AI36" s="77">
        <v>90</v>
      </c>
      <c r="AJ36" s="187"/>
      <c r="AK36" s="7" t="s">
        <v>165</v>
      </c>
      <c r="AL36" s="77">
        <v>90</v>
      </c>
      <c r="AM36" s="187">
        <f>SUM(Z18/45)</f>
        <v>0.21111111111111111</v>
      </c>
      <c r="AN36" s="7" t="s">
        <v>166</v>
      </c>
      <c r="AO36" s="77">
        <v>90</v>
      </c>
      <c r="AP36" s="220">
        <f>SUM(Z18/45)</f>
        <v>0.21111111111111111</v>
      </c>
      <c r="AQ36" s="216">
        <v>42427</v>
      </c>
      <c r="AR36" s="156"/>
      <c r="AS36" s="135">
        <v>180</v>
      </c>
      <c r="AT36" s="66"/>
      <c r="AU36" s="156"/>
      <c r="AV36" s="135">
        <v>180</v>
      </c>
      <c r="AW36" s="218"/>
      <c r="AX36" s="225">
        <f t="shared" si="3"/>
        <v>87</v>
      </c>
      <c r="AY36" s="499"/>
      <c r="BA36" s="133"/>
      <c r="BB36" s="133"/>
      <c r="BC36" s="133"/>
    </row>
    <row r="37" spans="2:59" ht="12.75" customHeight="1" x14ac:dyDescent="0.25">
      <c r="B37" s="496"/>
      <c r="C37" s="32">
        <v>9</v>
      </c>
      <c r="D37" s="216">
        <v>42430</v>
      </c>
      <c r="E37" s="156"/>
      <c r="F37" s="77">
        <v>90</v>
      </c>
      <c r="G37" s="66"/>
      <c r="H37" s="156"/>
      <c r="I37" s="77">
        <v>90</v>
      </c>
      <c r="J37" s="66"/>
      <c r="K37" s="112" t="s">
        <v>167</v>
      </c>
      <c r="L37" s="77">
        <v>90</v>
      </c>
      <c r="M37" s="66">
        <f>SUM(Z18/45)</f>
        <v>0.21111111111111111</v>
      </c>
      <c r="N37" s="156"/>
      <c r="O37" s="77">
        <v>90</v>
      </c>
      <c r="P37" s="66"/>
      <c r="Q37" s="216">
        <v>42431</v>
      </c>
      <c r="R37" s="7" t="s">
        <v>159</v>
      </c>
      <c r="S37" s="77">
        <v>90</v>
      </c>
      <c r="T37" s="66">
        <f>SUM(Z13/45)</f>
        <v>0.16666666666666666</v>
      </c>
      <c r="U37" s="156"/>
      <c r="V37" s="77">
        <v>90</v>
      </c>
      <c r="W37" s="66"/>
      <c r="X37" s="216">
        <v>42433</v>
      </c>
      <c r="Y37" s="156"/>
      <c r="Z37" s="135">
        <v>90</v>
      </c>
      <c r="AA37" s="66"/>
      <c r="AB37" s="156"/>
      <c r="AC37" s="135">
        <v>90</v>
      </c>
      <c r="AD37" s="66"/>
      <c r="AE37" s="7" t="s">
        <v>160</v>
      </c>
      <c r="AF37" s="77">
        <v>90</v>
      </c>
      <c r="AG37" s="187">
        <f>SUM(Z13/45)</f>
        <v>0.16666666666666666</v>
      </c>
      <c r="AH37" s="7" t="s">
        <v>164</v>
      </c>
      <c r="AI37" s="77">
        <v>90</v>
      </c>
      <c r="AJ37" s="187">
        <f>SUM(Z18/45)</f>
        <v>0.21111111111111111</v>
      </c>
      <c r="AK37" s="7" t="s">
        <v>165</v>
      </c>
      <c r="AL37" s="77">
        <v>90</v>
      </c>
      <c r="AM37" s="187">
        <f>SUM(Z18/45)</f>
        <v>0.21111111111111111</v>
      </c>
      <c r="AN37" s="7" t="s">
        <v>166</v>
      </c>
      <c r="AO37" s="77">
        <v>90</v>
      </c>
      <c r="AP37" s="220">
        <f>SUM(Z18/45)</f>
        <v>0.21111111111111111</v>
      </c>
      <c r="AQ37" s="216">
        <v>42434</v>
      </c>
      <c r="AR37" s="156"/>
      <c r="AS37" s="135">
        <v>180</v>
      </c>
      <c r="AT37" s="66"/>
      <c r="AU37" s="156"/>
      <c r="AV37" s="135">
        <v>180</v>
      </c>
      <c r="AW37" s="218"/>
      <c r="AX37" s="225">
        <f t="shared" si="3"/>
        <v>106</v>
      </c>
      <c r="AY37" s="499"/>
      <c r="BA37" s="133"/>
      <c r="BB37" s="133"/>
      <c r="BC37" s="133"/>
    </row>
    <row r="38" spans="2:59" ht="12.75" customHeight="1" x14ac:dyDescent="0.25">
      <c r="B38" s="496"/>
      <c r="C38" s="32">
        <v>10</v>
      </c>
      <c r="D38" s="216">
        <v>42437</v>
      </c>
      <c r="E38" s="156"/>
      <c r="F38" s="77">
        <v>90</v>
      </c>
      <c r="G38" s="66"/>
      <c r="H38" s="156"/>
      <c r="I38" s="77">
        <v>90</v>
      </c>
      <c r="J38" s="66"/>
      <c r="K38" s="7" t="s">
        <v>164</v>
      </c>
      <c r="L38" s="77">
        <v>90</v>
      </c>
      <c r="M38" s="66">
        <f>SUM(Z18/45)</f>
        <v>0.21111111111111111</v>
      </c>
      <c r="N38" s="156"/>
      <c r="O38" s="77">
        <v>90</v>
      </c>
      <c r="P38" s="66"/>
      <c r="Q38" s="216">
        <v>42438</v>
      </c>
      <c r="R38" s="7" t="s">
        <v>159</v>
      </c>
      <c r="S38" s="77">
        <v>90</v>
      </c>
      <c r="T38" s="66">
        <f>SUM(Z13/45)</f>
        <v>0.16666666666666666</v>
      </c>
      <c r="U38" s="156"/>
      <c r="V38" s="77">
        <v>90</v>
      </c>
      <c r="W38" s="66"/>
      <c r="X38" s="216">
        <v>42440</v>
      </c>
      <c r="Y38" s="156"/>
      <c r="Z38" s="77">
        <v>90</v>
      </c>
      <c r="AA38" s="66"/>
      <c r="AB38" s="156"/>
      <c r="AC38" s="77">
        <v>90</v>
      </c>
      <c r="AD38" s="66"/>
      <c r="AE38" s="7" t="s">
        <v>160</v>
      </c>
      <c r="AF38" s="77">
        <v>90</v>
      </c>
      <c r="AG38" s="187">
        <f>SUM(Z13/45)</f>
        <v>0.16666666666666666</v>
      </c>
      <c r="AH38" s="156"/>
      <c r="AI38" s="77">
        <v>90</v>
      </c>
      <c r="AJ38" s="187"/>
      <c r="AK38" s="7" t="s">
        <v>165</v>
      </c>
      <c r="AL38" s="77">
        <v>90</v>
      </c>
      <c r="AM38" s="187">
        <f>SUM(Z18/45)</f>
        <v>0.21111111111111111</v>
      </c>
      <c r="AN38" s="7" t="s">
        <v>166</v>
      </c>
      <c r="AO38" s="77">
        <v>90</v>
      </c>
      <c r="AP38" s="220">
        <f>SUM(Z18/45)</f>
        <v>0.21111111111111111</v>
      </c>
      <c r="AQ38" s="216">
        <v>42441</v>
      </c>
      <c r="AR38" s="156"/>
      <c r="AS38" s="135">
        <v>180</v>
      </c>
      <c r="AT38" s="66"/>
      <c r="AU38" s="156"/>
      <c r="AV38" s="135">
        <v>180</v>
      </c>
      <c r="AW38" s="184"/>
      <c r="AX38" s="225">
        <f t="shared" si="3"/>
        <v>87</v>
      </c>
      <c r="AY38" s="499"/>
      <c r="BA38" s="133"/>
      <c r="BB38" s="133"/>
      <c r="BC38" s="133"/>
    </row>
    <row r="39" spans="2:59" ht="12.75" customHeight="1" x14ac:dyDescent="0.25">
      <c r="B39" s="496"/>
      <c r="C39" s="30">
        <v>11</v>
      </c>
      <c r="D39" s="216">
        <v>42444</v>
      </c>
      <c r="E39" s="156"/>
      <c r="F39" s="77">
        <v>90</v>
      </c>
      <c r="G39" s="66"/>
      <c r="H39" s="156"/>
      <c r="I39" s="77">
        <v>90</v>
      </c>
      <c r="J39" s="66"/>
      <c r="K39" s="112" t="s">
        <v>167</v>
      </c>
      <c r="L39" s="77">
        <v>90</v>
      </c>
      <c r="M39" s="66">
        <f>SUM(Z18/45)</f>
        <v>0.21111111111111111</v>
      </c>
      <c r="N39" s="156"/>
      <c r="O39" s="77">
        <v>90</v>
      </c>
      <c r="P39" s="66"/>
      <c r="Q39" s="216">
        <v>42445</v>
      </c>
      <c r="R39" s="7" t="s">
        <v>159</v>
      </c>
      <c r="S39" s="77">
        <v>90</v>
      </c>
      <c r="T39" s="66">
        <f>SUM(Z13/45)</f>
        <v>0.16666666666666666</v>
      </c>
      <c r="U39" s="156"/>
      <c r="V39" s="77">
        <v>90</v>
      </c>
      <c r="W39" s="66"/>
      <c r="X39" s="216">
        <v>42447</v>
      </c>
      <c r="Y39" s="156"/>
      <c r="Z39" s="77">
        <v>90</v>
      </c>
      <c r="AA39" s="66"/>
      <c r="AB39" s="156"/>
      <c r="AC39" s="77">
        <v>90</v>
      </c>
      <c r="AD39" s="66"/>
      <c r="AE39" s="7" t="s">
        <v>160</v>
      </c>
      <c r="AF39" s="77">
        <v>90</v>
      </c>
      <c r="AG39" s="187">
        <f>SUM(Z13/45)</f>
        <v>0.16666666666666666</v>
      </c>
      <c r="AH39" s="7" t="s">
        <v>164</v>
      </c>
      <c r="AI39" s="77">
        <v>90</v>
      </c>
      <c r="AJ39" s="187">
        <f>SUM(Z18/45)</f>
        <v>0.21111111111111111</v>
      </c>
      <c r="AK39" s="7" t="s">
        <v>165</v>
      </c>
      <c r="AL39" s="77">
        <v>90</v>
      </c>
      <c r="AM39" s="187">
        <f>SUM(Z18/45)</f>
        <v>0.21111111111111111</v>
      </c>
      <c r="AN39" s="7" t="s">
        <v>166</v>
      </c>
      <c r="AO39" s="77">
        <v>90</v>
      </c>
      <c r="AP39" s="220">
        <f>SUM(Z18/45)</f>
        <v>0.21111111111111111</v>
      </c>
      <c r="AQ39" s="216">
        <v>42448</v>
      </c>
      <c r="AR39" s="156"/>
      <c r="AS39" s="135">
        <v>180</v>
      </c>
      <c r="AT39" s="66"/>
      <c r="AU39" s="156"/>
      <c r="AV39" s="135">
        <v>180</v>
      </c>
      <c r="AW39" s="218"/>
      <c r="AX39" s="225">
        <f>SUM(F39*G39+I39*J39+L39*M39+O39*P39+S39*T39+V39*W39+Z39*AA39+AC39*AD39+AF39*AG39+AI39*AJ39+AL39*AM39+AO39*AP39+AS39*AT39+AV39*AW39)</f>
        <v>106</v>
      </c>
      <c r="AY39" s="499"/>
      <c r="BA39" s="133"/>
      <c r="BB39" s="133"/>
      <c r="BC39" s="133"/>
    </row>
    <row r="40" spans="2:59" ht="12.75" customHeight="1" x14ac:dyDescent="0.25">
      <c r="B40" s="496"/>
      <c r="C40" s="43">
        <v>12</v>
      </c>
      <c r="D40" s="44" t="s">
        <v>18</v>
      </c>
      <c r="E40" s="45"/>
      <c r="F40" s="45"/>
      <c r="G40" s="45"/>
      <c r="H40" s="45"/>
      <c r="I40" s="45"/>
      <c r="J40" s="45"/>
      <c r="K40" s="46"/>
      <c r="L40" s="45"/>
      <c r="M40" s="45"/>
      <c r="N40" s="46"/>
      <c r="O40" s="45"/>
      <c r="P40" s="45"/>
      <c r="Q40" s="47"/>
      <c r="R40" s="46"/>
      <c r="S40" s="45"/>
      <c r="T40" s="45"/>
      <c r="U40" s="46"/>
      <c r="V40" s="45"/>
      <c r="W40" s="45"/>
      <c r="X40" s="47"/>
      <c r="Y40" s="46"/>
      <c r="Z40" s="45"/>
      <c r="AA40" s="45"/>
      <c r="AB40" s="46"/>
      <c r="AC40" s="45"/>
      <c r="AD40" s="45"/>
      <c r="AE40" s="46"/>
      <c r="AF40" s="45"/>
      <c r="AG40" s="45"/>
      <c r="AH40" s="49"/>
      <c r="AI40" s="45"/>
      <c r="AJ40" s="45"/>
      <c r="AK40" s="46"/>
      <c r="AL40" s="45"/>
      <c r="AM40" s="45"/>
      <c r="AN40" s="49"/>
      <c r="AO40" s="45"/>
      <c r="AP40" s="48"/>
      <c r="AQ40" s="47"/>
      <c r="AR40" s="46"/>
      <c r="AS40" s="45"/>
      <c r="AT40" s="45"/>
      <c r="AU40" s="46"/>
      <c r="AV40" s="45"/>
      <c r="AW40" s="226"/>
      <c r="AX40" s="29">
        <f t="shared" si="3"/>
        <v>0</v>
      </c>
      <c r="AY40" s="499"/>
      <c r="BA40" s="133"/>
      <c r="BB40" s="133"/>
      <c r="BC40" s="133"/>
    </row>
    <row r="41" spans="2:59" ht="12.75" customHeight="1" thickBot="1" x14ac:dyDescent="0.3">
      <c r="B41" s="497"/>
      <c r="C41" s="43">
        <v>13</v>
      </c>
      <c r="D41" s="44"/>
      <c r="E41" s="45"/>
      <c r="F41" s="45"/>
      <c r="G41" s="45"/>
      <c r="H41" s="45"/>
      <c r="I41" s="45"/>
      <c r="J41" s="45"/>
      <c r="K41" s="46"/>
      <c r="L41" s="45"/>
      <c r="M41" s="45"/>
      <c r="N41" s="46"/>
      <c r="O41" s="45"/>
      <c r="P41" s="45"/>
      <c r="Q41" s="47"/>
      <c r="R41" s="46"/>
      <c r="S41" s="45"/>
      <c r="T41" s="48"/>
      <c r="U41" s="46"/>
      <c r="V41" s="45"/>
      <c r="W41" s="45"/>
      <c r="X41" s="47"/>
      <c r="Y41" s="46"/>
      <c r="Z41" s="45"/>
      <c r="AA41" s="45"/>
      <c r="AB41" s="46"/>
      <c r="AC41" s="45"/>
      <c r="AD41" s="45"/>
      <c r="AE41" s="46"/>
      <c r="AF41" s="45"/>
      <c r="AG41" s="45"/>
      <c r="AH41" s="49"/>
      <c r="AI41" s="45"/>
      <c r="AJ41" s="45"/>
      <c r="AK41" s="46"/>
      <c r="AL41" s="45"/>
      <c r="AM41" s="45"/>
      <c r="AN41" s="49"/>
      <c r="AO41" s="45"/>
      <c r="AP41" s="48"/>
      <c r="AQ41" s="60"/>
      <c r="AR41" s="61"/>
      <c r="AS41" s="227"/>
      <c r="AT41" s="227"/>
      <c r="AU41" s="61"/>
      <c r="AV41" s="227"/>
      <c r="AW41" s="228"/>
      <c r="AX41" s="201">
        <f t="shared" si="3"/>
        <v>0</v>
      </c>
      <c r="AY41" s="499"/>
      <c r="AZ41" s="41"/>
      <c r="BA41" s="133"/>
      <c r="BB41" s="133"/>
      <c r="BC41" s="133"/>
    </row>
    <row r="42" spans="2:59" ht="13.5" customHeight="1" x14ac:dyDescent="0.25">
      <c r="B42" s="500" t="s">
        <v>17</v>
      </c>
      <c r="C42" s="16"/>
      <c r="D42" s="11" t="s">
        <v>6</v>
      </c>
      <c r="E42" s="12" t="s">
        <v>57</v>
      </c>
      <c r="F42" s="13"/>
      <c r="G42" s="13"/>
      <c r="H42" s="13"/>
      <c r="I42" s="13"/>
      <c r="J42" s="14"/>
      <c r="K42" s="15" t="s">
        <v>8</v>
      </c>
      <c r="L42" s="13"/>
      <c r="M42" s="13"/>
      <c r="N42" s="13"/>
      <c r="O42" s="13"/>
      <c r="P42" s="13"/>
      <c r="Q42" s="11" t="s">
        <v>7</v>
      </c>
      <c r="R42" s="12" t="s">
        <v>51</v>
      </c>
      <c r="S42" s="13"/>
      <c r="T42" s="13"/>
      <c r="U42" s="12"/>
      <c r="V42" s="13"/>
      <c r="W42" s="80"/>
      <c r="X42" s="11" t="s">
        <v>9</v>
      </c>
      <c r="Y42" s="12" t="s">
        <v>58</v>
      </c>
      <c r="Z42" s="13"/>
      <c r="AA42" s="13"/>
      <c r="AB42" s="13"/>
      <c r="AC42" s="13"/>
      <c r="AD42" s="13"/>
      <c r="AE42" s="15" t="s">
        <v>49</v>
      </c>
      <c r="AF42" s="13"/>
      <c r="AG42" s="13"/>
      <c r="AH42" s="13"/>
      <c r="AI42" s="13"/>
      <c r="AJ42" s="13"/>
      <c r="AK42" s="15" t="s">
        <v>50</v>
      </c>
      <c r="AL42" s="13"/>
      <c r="AM42" s="13"/>
      <c r="AN42" s="13"/>
      <c r="AO42" s="13"/>
      <c r="AP42" s="13"/>
      <c r="AQ42" s="11" t="s">
        <v>10</v>
      </c>
      <c r="AR42" s="12" t="s">
        <v>59</v>
      </c>
      <c r="AS42" s="13"/>
      <c r="AT42" s="13"/>
      <c r="AU42" s="13"/>
      <c r="AV42" s="13"/>
      <c r="AW42" s="13"/>
      <c r="AX42" s="203"/>
      <c r="AY42" s="498">
        <f>SUBTOTAL(9,AX44:AX56)</f>
        <v>1128</v>
      </c>
      <c r="AZ42" s="41"/>
      <c r="BA42" s="133"/>
      <c r="BB42" s="133"/>
      <c r="BC42" s="133"/>
    </row>
    <row r="43" spans="2:59" x14ac:dyDescent="0.25">
      <c r="B43" s="501"/>
      <c r="C43" s="21" t="s">
        <v>11</v>
      </c>
      <c r="D43" s="18" t="s">
        <v>12</v>
      </c>
      <c r="E43" s="19" t="s">
        <v>13</v>
      </c>
      <c r="F43" s="19" t="s">
        <v>26</v>
      </c>
      <c r="G43" s="19" t="s">
        <v>27</v>
      </c>
      <c r="H43" s="19" t="s">
        <v>13</v>
      </c>
      <c r="I43" s="19" t="s">
        <v>26</v>
      </c>
      <c r="J43" s="19" t="s">
        <v>27</v>
      </c>
      <c r="K43" s="19" t="s">
        <v>13</v>
      </c>
      <c r="L43" s="19" t="s">
        <v>26</v>
      </c>
      <c r="M43" s="19" t="s">
        <v>27</v>
      </c>
      <c r="N43" s="19" t="s">
        <v>13</v>
      </c>
      <c r="O43" s="19" t="s">
        <v>26</v>
      </c>
      <c r="P43" s="20" t="s">
        <v>27</v>
      </c>
      <c r="Q43" s="18" t="s">
        <v>12</v>
      </c>
      <c r="R43" s="19" t="s">
        <v>13</v>
      </c>
      <c r="S43" s="19" t="s">
        <v>26</v>
      </c>
      <c r="T43" s="20" t="s">
        <v>27</v>
      </c>
      <c r="U43" s="19" t="s">
        <v>13</v>
      </c>
      <c r="V43" s="19" t="s">
        <v>26</v>
      </c>
      <c r="W43" s="81" t="s">
        <v>27</v>
      </c>
      <c r="X43" s="18" t="s">
        <v>12</v>
      </c>
      <c r="Y43" s="19" t="s">
        <v>13</v>
      </c>
      <c r="Z43" s="19" t="s">
        <v>26</v>
      </c>
      <c r="AA43" s="19" t="s">
        <v>27</v>
      </c>
      <c r="AB43" s="19" t="s">
        <v>13</v>
      </c>
      <c r="AC43" s="19" t="s">
        <v>26</v>
      </c>
      <c r="AD43" s="19" t="s">
        <v>27</v>
      </c>
      <c r="AE43" s="19" t="s">
        <v>13</v>
      </c>
      <c r="AF43" s="19" t="s">
        <v>26</v>
      </c>
      <c r="AG43" s="19" t="s">
        <v>27</v>
      </c>
      <c r="AH43" s="19" t="s">
        <v>13</v>
      </c>
      <c r="AI43" s="19" t="s">
        <v>26</v>
      </c>
      <c r="AJ43" s="19" t="s">
        <v>27</v>
      </c>
      <c r="AK43" s="19" t="s">
        <v>13</v>
      </c>
      <c r="AL43" s="19" t="s">
        <v>26</v>
      </c>
      <c r="AM43" s="19" t="s">
        <v>27</v>
      </c>
      <c r="AN43" s="19" t="s">
        <v>13</v>
      </c>
      <c r="AO43" s="19" t="s">
        <v>26</v>
      </c>
      <c r="AP43" s="19" t="s">
        <v>27</v>
      </c>
      <c r="AQ43" s="18" t="s">
        <v>12</v>
      </c>
      <c r="AR43" s="19" t="s">
        <v>13</v>
      </c>
      <c r="AS43" s="19" t="s">
        <v>26</v>
      </c>
      <c r="AT43" s="19" t="s">
        <v>27</v>
      </c>
      <c r="AU43" s="19" t="s">
        <v>13</v>
      </c>
      <c r="AV43" s="19" t="s">
        <v>26</v>
      </c>
      <c r="AW43" s="20" t="s">
        <v>27</v>
      </c>
      <c r="AX43" s="21" t="s">
        <v>14</v>
      </c>
      <c r="AY43" s="499"/>
      <c r="BA43" s="133"/>
      <c r="BB43" s="133"/>
      <c r="BC43" s="133"/>
    </row>
    <row r="44" spans="2:59" x14ac:dyDescent="0.25">
      <c r="B44" s="501"/>
      <c r="C44" s="50">
        <v>14</v>
      </c>
      <c r="D44" s="216">
        <v>42465</v>
      </c>
      <c r="E44" s="156"/>
      <c r="F44" s="77">
        <v>90</v>
      </c>
      <c r="G44" s="66"/>
      <c r="H44" s="156"/>
      <c r="I44" s="77">
        <v>90</v>
      </c>
      <c r="J44" s="66"/>
      <c r="K44" s="7" t="s">
        <v>164</v>
      </c>
      <c r="L44" s="77">
        <v>90</v>
      </c>
      <c r="M44" s="66">
        <f>SUM(Z18/45)</f>
        <v>0.21111111111111111</v>
      </c>
      <c r="N44" s="156"/>
      <c r="O44" s="77">
        <v>90</v>
      </c>
      <c r="P44" s="229"/>
      <c r="Q44" s="216">
        <v>42466</v>
      </c>
      <c r="R44" s="7" t="s">
        <v>159</v>
      </c>
      <c r="S44" s="77">
        <v>90</v>
      </c>
      <c r="T44" s="202">
        <f>SUM(Z13/45)</f>
        <v>0.16666666666666666</v>
      </c>
      <c r="U44" s="156"/>
      <c r="V44" s="77">
        <v>90</v>
      </c>
      <c r="W44" s="184"/>
      <c r="X44" s="216">
        <v>42468</v>
      </c>
      <c r="Y44" s="156"/>
      <c r="Z44" s="77">
        <v>90</v>
      </c>
      <c r="AA44" s="66"/>
      <c r="AB44" s="156"/>
      <c r="AC44" s="77">
        <v>90</v>
      </c>
      <c r="AD44" s="66"/>
      <c r="AE44" s="7" t="s">
        <v>160</v>
      </c>
      <c r="AF44" s="77">
        <v>90</v>
      </c>
      <c r="AG44" s="187">
        <f>SUM(Z13/45)</f>
        <v>0.16666666666666666</v>
      </c>
      <c r="AH44" s="156"/>
      <c r="AI44" s="77">
        <v>90</v>
      </c>
      <c r="AJ44" s="33"/>
      <c r="AK44" s="7" t="s">
        <v>165</v>
      </c>
      <c r="AL44" s="77">
        <v>90</v>
      </c>
      <c r="AM44" s="187">
        <f>SUM(Z18/45)</f>
        <v>0.21111111111111111</v>
      </c>
      <c r="AN44" s="7" t="s">
        <v>166</v>
      </c>
      <c r="AO44" s="77">
        <v>90</v>
      </c>
      <c r="AP44" s="187">
        <f>SUM(Z18/45)</f>
        <v>0.21111111111111111</v>
      </c>
      <c r="AQ44" s="216">
        <v>42469</v>
      </c>
      <c r="AR44" s="7" t="s">
        <v>166</v>
      </c>
      <c r="AS44" s="77">
        <v>180</v>
      </c>
      <c r="AT44" s="187">
        <f>SUM(Z18/45)</f>
        <v>0.21111111111111111</v>
      </c>
      <c r="AU44" s="156"/>
      <c r="AV44" s="77">
        <v>180</v>
      </c>
      <c r="AW44" s="34"/>
      <c r="AX44" s="230">
        <f t="shared" si="3"/>
        <v>125</v>
      </c>
      <c r="AY44" s="499"/>
      <c r="BA44" s="133"/>
      <c r="BB44" s="133"/>
      <c r="BC44" s="133"/>
    </row>
    <row r="45" spans="2:59" x14ac:dyDescent="0.25">
      <c r="B45" s="501"/>
      <c r="C45" s="50">
        <v>15</v>
      </c>
      <c r="D45" s="216">
        <v>42472</v>
      </c>
      <c r="E45" s="156"/>
      <c r="F45" s="77">
        <v>90</v>
      </c>
      <c r="G45" s="66"/>
      <c r="H45" s="156"/>
      <c r="I45" s="77">
        <v>90</v>
      </c>
      <c r="J45" s="66"/>
      <c r="K45" s="112" t="s">
        <v>167</v>
      </c>
      <c r="L45" s="77">
        <v>90</v>
      </c>
      <c r="M45" s="66">
        <f>SUM(Z18/45)</f>
        <v>0.21111111111111111</v>
      </c>
      <c r="N45" s="156"/>
      <c r="O45" s="77">
        <v>90</v>
      </c>
      <c r="P45" s="229"/>
      <c r="Q45" s="216">
        <v>42473</v>
      </c>
      <c r="R45" s="7" t="s">
        <v>159</v>
      </c>
      <c r="S45" s="77">
        <v>90</v>
      </c>
      <c r="T45" s="202">
        <f>SUM(Z13/45)</f>
        <v>0.16666666666666666</v>
      </c>
      <c r="U45" s="156"/>
      <c r="V45" s="77">
        <v>90</v>
      </c>
      <c r="W45" s="184"/>
      <c r="X45" s="216">
        <v>42475</v>
      </c>
      <c r="Y45" s="156"/>
      <c r="Z45" s="77">
        <v>90</v>
      </c>
      <c r="AA45" s="66"/>
      <c r="AB45" s="156"/>
      <c r="AC45" s="77">
        <v>90</v>
      </c>
      <c r="AD45" s="66"/>
      <c r="AE45" s="7" t="s">
        <v>160</v>
      </c>
      <c r="AF45" s="77">
        <v>90</v>
      </c>
      <c r="AG45" s="187">
        <f>SUM(Z13/45)</f>
        <v>0.16666666666666666</v>
      </c>
      <c r="AH45" s="7" t="s">
        <v>164</v>
      </c>
      <c r="AI45" s="77">
        <v>90</v>
      </c>
      <c r="AJ45" s="187">
        <f>SUM(Z18/45)</f>
        <v>0.21111111111111111</v>
      </c>
      <c r="AK45" s="7" t="s">
        <v>165</v>
      </c>
      <c r="AL45" s="77">
        <v>90</v>
      </c>
      <c r="AM45" s="187">
        <f>SUM(Z18/45)</f>
        <v>0.21111111111111111</v>
      </c>
      <c r="AN45" s="7" t="s">
        <v>166</v>
      </c>
      <c r="AO45" s="77">
        <v>90</v>
      </c>
      <c r="AP45" s="187">
        <f>SUM(Z18/45)</f>
        <v>0.21111111111111111</v>
      </c>
      <c r="AQ45" s="216">
        <v>42476</v>
      </c>
      <c r="AR45" s="7" t="s">
        <v>166</v>
      </c>
      <c r="AS45" s="77">
        <v>180</v>
      </c>
      <c r="AT45" s="187">
        <f>SUM(Z18/45)</f>
        <v>0.21111111111111111</v>
      </c>
      <c r="AU45" s="156"/>
      <c r="AV45" s="77">
        <v>180</v>
      </c>
      <c r="AW45" s="34"/>
      <c r="AX45" s="230">
        <f t="shared" si="3"/>
        <v>144</v>
      </c>
      <c r="AY45" s="499"/>
      <c r="BA45" s="133"/>
      <c r="BB45" s="231"/>
      <c r="BC45" s="133"/>
    </row>
    <row r="46" spans="2:59" x14ac:dyDescent="0.25">
      <c r="B46" s="501"/>
      <c r="C46" s="50">
        <v>16</v>
      </c>
      <c r="D46" s="216">
        <v>42479</v>
      </c>
      <c r="E46" s="156"/>
      <c r="F46" s="77">
        <v>90</v>
      </c>
      <c r="G46" s="66"/>
      <c r="H46" s="156"/>
      <c r="I46" s="77">
        <v>90</v>
      </c>
      <c r="J46" s="66"/>
      <c r="K46" s="7" t="s">
        <v>164</v>
      </c>
      <c r="L46" s="77">
        <v>90</v>
      </c>
      <c r="M46" s="66">
        <f>SUM(Z18/45)</f>
        <v>0.21111111111111111</v>
      </c>
      <c r="N46" s="156"/>
      <c r="O46" s="77">
        <v>90</v>
      </c>
      <c r="P46" s="229"/>
      <c r="Q46" s="216">
        <v>42480</v>
      </c>
      <c r="R46" s="7" t="s">
        <v>159</v>
      </c>
      <c r="S46" s="77">
        <v>90</v>
      </c>
      <c r="T46" s="202">
        <f>SUM(Z13/45)</f>
        <v>0.16666666666666666</v>
      </c>
      <c r="U46" s="156"/>
      <c r="V46" s="77">
        <v>90</v>
      </c>
      <c r="W46" s="184"/>
      <c r="X46" s="216">
        <v>42482</v>
      </c>
      <c r="Y46" s="156"/>
      <c r="Z46" s="77">
        <v>90</v>
      </c>
      <c r="AA46" s="66"/>
      <c r="AB46" s="156"/>
      <c r="AC46" s="77">
        <v>90</v>
      </c>
      <c r="AD46" s="66"/>
      <c r="AE46" s="7" t="s">
        <v>160</v>
      </c>
      <c r="AF46" s="77">
        <v>90</v>
      </c>
      <c r="AG46" s="187">
        <f>SUM(Z13/45)</f>
        <v>0.16666666666666666</v>
      </c>
      <c r="AH46" s="156"/>
      <c r="AI46" s="77">
        <v>90</v>
      </c>
      <c r="AJ46" s="33"/>
      <c r="AK46" s="7" t="s">
        <v>165</v>
      </c>
      <c r="AL46" s="77">
        <v>90</v>
      </c>
      <c r="AM46" s="187">
        <f>SUM(Z18/45)</f>
        <v>0.21111111111111111</v>
      </c>
      <c r="AN46" s="7" t="s">
        <v>166</v>
      </c>
      <c r="AO46" s="77">
        <v>90</v>
      </c>
      <c r="AP46" s="187">
        <f>SUM(Z18/45)</f>
        <v>0.21111111111111111</v>
      </c>
      <c r="AQ46" s="216">
        <v>42483</v>
      </c>
      <c r="AR46" s="156"/>
      <c r="AS46" s="77">
        <v>180</v>
      </c>
      <c r="AT46" s="34"/>
      <c r="AU46" s="156"/>
      <c r="AV46" s="77">
        <v>180</v>
      </c>
      <c r="AW46" s="34"/>
      <c r="AX46" s="230">
        <f t="shared" si="3"/>
        <v>87</v>
      </c>
      <c r="AY46" s="499"/>
      <c r="BA46" s="133"/>
      <c r="BB46" s="133"/>
      <c r="BC46" s="133"/>
    </row>
    <row r="47" spans="2:59" x14ac:dyDescent="0.25">
      <c r="B47" s="501"/>
      <c r="C47" s="50">
        <v>17</v>
      </c>
      <c r="D47" s="216">
        <v>42486</v>
      </c>
      <c r="E47" s="156"/>
      <c r="F47" s="77">
        <v>90</v>
      </c>
      <c r="G47" s="66"/>
      <c r="H47" s="156"/>
      <c r="I47" s="77">
        <v>90</v>
      </c>
      <c r="J47" s="66"/>
      <c r="K47" s="112" t="s">
        <v>167</v>
      </c>
      <c r="L47" s="77">
        <v>90</v>
      </c>
      <c r="M47" s="66">
        <f>SUM(Z18/45)</f>
        <v>0.21111111111111111</v>
      </c>
      <c r="N47" s="156"/>
      <c r="O47" s="77">
        <v>90</v>
      </c>
      <c r="P47" s="202"/>
      <c r="Q47" s="216">
        <v>42487</v>
      </c>
      <c r="R47" s="7" t="s">
        <v>159</v>
      </c>
      <c r="S47" s="77">
        <v>90</v>
      </c>
      <c r="T47" s="202">
        <f>SUM(Z13/45)</f>
        <v>0.16666666666666666</v>
      </c>
      <c r="U47" s="156"/>
      <c r="V47" s="77">
        <v>90</v>
      </c>
      <c r="W47" s="184"/>
      <c r="X47" s="216">
        <v>42489</v>
      </c>
      <c r="Y47" s="156"/>
      <c r="Z47" s="77">
        <v>90</v>
      </c>
      <c r="AA47" s="66"/>
      <c r="AB47" s="156"/>
      <c r="AC47" s="77">
        <v>90</v>
      </c>
      <c r="AD47" s="66"/>
      <c r="AE47" s="7" t="s">
        <v>160</v>
      </c>
      <c r="AF47" s="77">
        <v>90</v>
      </c>
      <c r="AG47" s="187">
        <f>SUM(Z13/45)</f>
        <v>0.16666666666666666</v>
      </c>
      <c r="AH47" s="7" t="s">
        <v>164</v>
      </c>
      <c r="AI47" s="77">
        <v>90</v>
      </c>
      <c r="AJ47" s="187">
        <f>SUM(Z18/45)</f>
        <v>0.21111111111111111</v>
      </c>
      <c r="AK47" s="7" t="s">
        <v>165</v>
      </c>
      <c r="AL47" s="77">
        <v>90</v>
      </c>
      <c r="AM47" s="187">
        <f>SUM(Z18/45)</f>
        <v>0.21111111111111111</v>
      </c>
      <c r="AN47" s="7" t="s">
        <v>166</v>
      </c>
      <c r="AO47" s="77">
        <v>90</v>
      </c>
      <c r="AP47" s="187">
        <f>SUM(Z18/45)</f>
        <v>0.21111111111111111</v>
      </c>
      <c r="AQ47" s="216">
        <v>42490</v>
      </c>
      <c r="AR47" s="156"/>
      <c r="AS47" s="77">
        <v>180</v>
      </c>
      <c r="AT47" s="34"/>
      <c r="AU47" s="156"/>
      <c r="AV47" s="77">
        <v>180</v>
      </c>
      <c r="AW47" s="34"/>
      <c r="AX47" s="230">
        <f t="shared" si="3"/>
        <v>106</v>
      </c>
      <c r="AY47" s="499"/>
      <c r="BA47" s="133"/>
      <c r="BB47" s="231"/>
      <c r="BC47" s="133"/>
    </row>
    <row r="48" spans="2:59" x14ac:dyDescent="0.25">
      <c r="B48" s="501"/>
      <c r="C48" s="50">
        <v>18</v>
      </c>
      <c r="D48" s="216">
        <v>42493</v>
      </c>
      <c r="E48" s="156"/>
      <c r="F48" s="77">
        <v>90</v>
      </c>
      <c r="G48" s="66"/>
      <c r="H48" s="156"/>
      <c r="I48" s="77">
        <v>90</v>
      </c>
      <c r="J48" s="66"/>
      <c r="K48" s="7" t="s">
        <v>164</v>
      </c>
      <c r="L48" s="77">
        <v>90</v>
      </c>
      <c r="M48" s="66">
        <f>SUM(Z18/45)</f>
        <v>0.21111111111111111</v>
      </c>
      <c r="N48" s="156"/>
      <c r="O48" s="77">
        <v>90</v>
      </c>
      <c r="P48" s="229"/>
      <c r="Q48" s="216">
        <v>42494</v>
      </c>
      <c r="R48" s="7" t="s">
        <v>159</v>
      </c>
      <c r="S48" s="77">
        <v>90</v>
      </c>
      <c r="T48" s="202">
        <f>SUM(Z13/45)</f>
        <v>0.16666666666666666</v>
      </c>
      <c r="U48" s="156"/>
      <c r="V48" s="77">
        <v>90</v>
      </c>
      <c r="W48" s="184"/>
      <c r="X48" s="216">
        <v>42496</v>
      </c>
      <c r="Y48" s="156"/>
      <c r="Z48" s="77">
        <v>90</v>
      </c>
      <c r="AA48" s="66"/>
      <c r="AB48" s="156"/>
      <c r="AC48" s="77">
        <v>90</v>
      </c>
      <c r="AD48" s="66"/>
      <c r="AE48" s="7" t="s">
        <v>160</v>
      </c>
      <c r="AF48" s="77">
        <v>90</v>
      </c>
      <c r="AG48" s="187">
        <f>SUM(Z13/45)</f>
        <v>0.16666666666666666</v>
      </c>
      <c r="AH48" s="156"/>
      <c r="AI48" s="77">
        <v>90</v>
      </c>
      <c r="AJ48" s="33"/>
      <c r="AK48" s="7" t="s">
        <v>165</v>
      </c>
      <c r="AL48" s="77">
        <v>90</v>
      </c>
      <c r="AM48" s="187">
        <f>SUM(Z18/45)</f>
        <v>0.21111111111111111</v>
      </c>
      <c r="AN48" s="7" t="s">
        <v>166</v>
      </c>
      <c r="AO48" s="77">
        <v>90</v>
      </c>
      <c r="AP48" s="187">
        <f>SUM(Z18/45)</f>
        <v>0.21111111111111111</v>
      </c>
      <c r="AQ48" s="216">
        <v>42497</v>
      </c>
      <c r="AR48" s="156"/>
      <c r="AS48" s="77">
        <v>180</v>
      </c>
      <c r="AT48" s="34"/>
      <c r="AU48" s="156"/>
      <c r="AV48" s="77">
        <v>180</v>
      </c>
      <c r="AW48" s="34"/>
      <c r="AX48" s="230">
        <f t="shared" si="3"/>
        <v>87</v>
      </c>
      <c r="AY48" s="499"/>
      <c r="BA48" s="133"/>
      <c r="BB48" s="232"/>
      <c r="BC48" s="232"/>
      <c r="BD48" s="199"/>
      <c r="BE48" s="199"/>
      <c r="BF48" s="199"/>
      <c r="BG48" s="199"/>
    </row>
    <row r="49" spans="2:59" x14ac:dyDescent="0.25">
      <c r="B49" s="501"/>
      <c r="C49" s="51">
        <v>19</v>
      </c>
      <c r="D49" s="216">
        <v>42500</v>
      </c>
      <c r="E49" s="156"/>
      <c r="F49" s="77">
        <v>90</v>
      </c>
      <c r="G49" s="66"/>
      <c r="H49" s="156"/>
      <c r="I49" s="77">
        <v>90</v>
      </c>
      <c r="J49" s="66"/>
      <c r="K49" s="112" t="s">
        <v>167</v>
      </c>
      <c r="L49" s="77">
        <v>90</v>
      </c>
      <c r="M49" s="66">
        <f>SUM(Z18/45)</f>
        <v>0.21111111111111111</v>
      </c>
      <c r="N49" s="156"/>
      <c r="O49" s="77">
        <v>90</v>
      </c>
      <c r="P49" s="202"/>
      <c r="Q49" s="216">
        <v>42501</v>
      </c>
      <c r="R49" s="7" t="s">
        <v>159</v>
      </c>
      <c r="S49" s="77">
        <v>90</v>
      </c>
      <c r="T49" s="202">
        <f>SUM(Z13/45)</f>
        <v>0.16666666666666666</v>
      </c>
      <c r="U49" s="156"/>
      <c r="V49" s="77">
        <v>90</v>
      </c>
      <c r="W49" s="184"/>
      <c r="X49" s="216">
        <v>42503</v>
      </c>
      <c r="Y49" s="156"/>
      <c r="Z49" s="77">
        <v>90</v>
      </c>
      <c r="AA49" s="66"/>
      <c r="AB49" s="156"/>
      <c r="AC49" s="77">
        <v>90</v>
      </c>
      <c r="AD49" s="66"/>
      <c r="AE49" s="7" t="s">
        <v>160</v>
      </c>
      <c r="AF49" s="77">
        <v>90</v>
      </c>
      <c r="AG49" s="187">
        <f>SUM(Z13/45)</f>
        <v>0.16666666666666666</v>
      </c>
      <c r="AH49" s="7" t="s">
        <v>164</v>
      </c>
      <c r="AI49" s="77">
        <v>90</v>
      </c>
      <c r="AJ49" s="187">
        <f>SUM(Z18/45)</f>
        <v>0.21111111111111111</v>
      </c>
      <c r="AK49" s="7" t="s">
        <v>165</v>
      </c>
      <c r="AL49" s="77">
        <v>90</v>
      </c>
      <c r="AM49" s="187">
        <f>SUM(Z18/45)</f>
        <v>0.21111111111111111</v>
      </c>
      <c r="AN49" s="7" t="s">
        <v>166</v>
      </c>
      <c r="AO49" s="77">
        <v>90</v>
      </c>
      <c r="AP49" s="187">
        <f>SUM(Z18/45)</f>
        <v>0.21111111111111111</v>
      </c>
      <c r="AQ49" s="216">
        <v>42504</v>
      </c>
      <c r="AR49" s="156"/>
      <c r="AS49" s="77">
        <v>180</v>
      </c>
      <c r="AT49" s="34"/>
      <c r="AU49" s="156"/>
      <c r="AV49" s="77">
        <v>180</v>
      </c>
      <c r="AW49" s="34"/>
      <c r="AX49" s="230">
        <f t="shared" si="3"/>
        <v>106</v>
      </c>
      <c r="AY49" s="499"/>
      <c r="BA49" s="133"/>
      <c r="BB49" s="232"/>
      <c r="BC49" s="232"/>
      <c r="BD49" s="199"/>
      <c r="BE49" s="199"/>
      <c r="BF49" s="199"/>
      <c r="BG49" s="199"/>
    </row>
    <row r="50" spans="2:59" x14ac:dyDescent="0.25">
      <c r="B50" s="501"/>
      <c r="C50" s="43">
        <v>20</v>
      </c>
      <c r="D50" s="44" t="s">
        <v>19</v>
      </c>
      <c r="E50" s="45"/>
      <c r="F50" s="45"/>
      <c r="G50" s="45"/>
      <c r="H50" s="45"/>
      <c r="I50" s="45"/>
      <c r="J50" s="45"/>
      <c r="K50" s="46"/>
      <c r="L50" s="46"/>
      <c r="M50" s="46"/>
      <c r="N50" s="46"/>
      <c r="O50" s="46"/>
      <c r="P50" s="52"/>
      <c r="Q50" s="47"/>
      <c r="R50" s="46"/>
      <c r="S50" s="46"/>
      <c r="T50" s="52"/>
      <c r="U50" s="46"/>
      <c r="V50" s="46"/>
      <c r="W50" s="53"/>
      <c r="X50" s="49"/>
      <c r="Y50" s="46"/>
      <c r="Z50" s="46"/>
      <c r="AA50" s="46"/>
      <c r="AB50" s="46"/>
      <c r="AC50" s="46"/>
      <c r="AD50" s="46"/>
      <c r="AE50" s="46"/>
      <c r="AF50" s="46"/>
      <c r="AG50" s="52"/>
      <c r="AH50" s="46"/>
      <c r="AI50" s="46"/>
      <c r="AJ50" s="52"/>
      <c r="AK50" s="46"/>
      <c r="AL50" s="46"/>
      <c r="AM50" s="52"/>
      <c r="AN50" s="46"/>
      <c r="AO50" s="46"/>
      <c r="AP50" s="52"/>
      <c r="AQ50" s="47"/>
      <c r="AR50" s="46"/>
      <c r="AS50" s="46"/>
      <c r="AT50" s="46"/>
      <c r="AU50" s="46"/>
      <c r="AV50" s="46"/>
      <c r="AW50" s="52"/>
      <c r="AX50" s="29">
        <f t="shared" si="3"/>
        <v>0</v>
      </c>
      <c r="AY50" s="499"/>
      <c r="BA50" s="133"/>
      <c r="BB50" s="232"/>
      <c r="BC50" s="232"/>
      <c r="BD50" s="199"/>
      <c r="BE50" s="199"/>
      <c r="BF50" s="199"/>
      <c r="BG50" s="199"/>
    </row>
    <row r="51" spans="2:59" x14ac:dyDescent="0.25">
      <c r="B51" s="501"/>
      <c r="C51" s="43">
        <v>21</v>
      </c>
      <c r="D51" s="44"/>
      <c r="E51" s="45"/>
      <c r="F51" s="45"/>
      <c r="G51" s="45"/>
      <c r="H51" s="45"/>
      <c r="I51" s="45"/>
      <c r="J51" s="45"/>
      <c r="K51" s="46"/>
      <c r="L51" s="46"/>
      <c r="M51" s="46"/>
      <c r="N51" s="46"/>
      <c r="O51" s="46"/>
      <c r="P51" s="52"/>
      <c r="Q51" s="47"/>
      <c r="R51" s="46"/>
      <c r="S51" s="46"/>
      <c r="T51" s="52"/>
      <c r="U51" s="46"/>
      <c r="V51" s="46"/>
      <c r="W51" s="53"/>
      <c r="X51" s="49"/>
      <c r="Y51" s="46"/>
      <c r="Z51" s="46"/>
      <c r="AA51" s="46"/>
      <c r="AB51" s="46"/>
      <c r="AC51" s="46"/>
      <c r="AD51" s="46"/>
      <c r="AE51" s="46"/>
      <c r="AF51" s="46"/>
      <c r="AG51" s="52"/>
      <c r="AH51" s="46"/>
      <c r="AI51" s="46"/>
      <c r="AJ51" s="52"/>
      <c r="AK51" s="46"/>
      <c r="AL51" s="46"/>
      <c r="AM51" s="52"/>
      <c r="AN51" s="46"/>
      <c r="AO51" s="46"/>
      <c r="AP51" s="52"/>
      <c r="AQ51" s="47"/>
      <c r="AR51" s="46"/>
      <c r="AS51" s="46"/>
      <c r="AT51" s="46"/>
      <c r="AU51" s="46"/>
      <c r="AV51" s="46"/>
      <c r="AW51" s="52"/>
      <c r="AX51" s="29">
        <f t="shared" si="3"/>
        <v>0</v>
      </c>
      <c r="AY51" s="499"/>
      <c r="BA51" s="133"/>
      <c r="BB51" s="232"/>
      <c r="BC51" s="232"/>
      <c r="BD51" s="199"/>
      <c r="BE51" s="199"/>
      <c r="BF51" s="199"/>
      <c r="BG51" s="199"/>
    </row>
    <row r="52" spans="2:59" x14ac:dyDescent="0.25">
      <c r="B52" s="501"/>
      <c r="C52" s="174">
        <v>22</v>
      </c>
      <c r="D52" s="233">
        <v>42521</v>
      </c>
      <c r="E52" s="156"/>
      <c r="F52" s="175">
        <v>90</v>
      </c>
      <c r="G52" s="100"/>
      <c r="H52" s="156"/>
      <c r="I52" s="175">
        <v>90</v>
      </c>
      <c r="J52" s="66"/>
      <c r="K52" s="7" t="s">
        <v>164</v>
      </c>
      <c r="L52" s="175">
        <v>90</v>
      </c>
      <c r="M52" s="66">
        <f>SUM(Z18/45)</f>
        <v>0.21111111111111111</v>
      </c>
      <c r="N52" s="156"/>
      <c r="O52" s="77">
        <v>90</v>
      </c>
      <c r="P52" s="202"/>
      <c r="Q52" s="233">
        <v>42522</v>
      </c>
      <c r="R52" s="7" t="s">
        <v>159</v>
      </c>
      <c r="S52" s="175">
        <v>90</v>
      </c>
      <c r="T52" s="204">
        <f>SUM(Z13/45)</f>
        <v>0.16666666666666666</v>
      </c>
      <c r="U52" s="156"/>
      <c r="V52" s="175">
        <v>90</v>
      </c>
      <c r="W52" s="178"/>
      <c r="X52" s="234">
        <v>42524</v>
      </c>
      <c r="Y52" s="156"/>
      <c r="Z52" s="77">
        <v>90</v>
      </c>
      <c r="AA52" s="100"/>
      <c r="AB52" s="156"/>
      <c r="AC52" s="175">
        <v>90</v>
      </c>
      <c r="AD52" s="100"/>
      <c r="AE52" s="7" t="s">
        <v>160</v>
      </c>
      <c r="AF52" s="77">
        <v>90</v>
      </c>
      <c r="AG52" s="187">
        <f>SUM(Z13/45)</f>
        <v>0.16666666666666666</v>
      </c>
      <c r="AH52" s="176"/>
      <c r="AI52" s="77">
        <v>90</v>
      </c>
      <c r="AJ52" s="177"/>
      <c r="AK52" s="7" t="s">
        <v>165</v>
      </c>
      <c r="AL52" s="77">
        <v>90</v>
      </c>
      <c r="AM52" s="187">
        <f>SUM(Z18/45)</f>
        <v>0.21111111111111111</v>
      </c>
      <c r="AN52" s="7" t="s">
        <v>166</v>
      </c>
      <c r="AO52" s="77">
        <v>90</v>
      </c>
      <c r="AP52" s="187">
        <f>SUM(Z18/45)</f>
        <v>0.21111111111111111</v>
      </c>
      <c r="AQ52" s="233">
        <v>42525</v>
      </c>
      <c r="AR52" s="176"/>
      <c r="AS52" s="77">
        <v>180</v>
      </c>
      <c r="AT52" s="100"/>
      <c r="AU52" s="176"/>
      <c r="AV52" s="77">
        <v>180</v>
      </c>
      <c r="AW52" s="204"/>
      <c r="AX52" s="230">
        <f t="shared" si="3"/>
        <v>87</v>
      </c>
      <c r="AY52" s="499"/>
      <c r="BA52" s="133"/>
      <c r="BB52" s="232"/>
      <c r="BC52" s="232"/>
      <c r="BD52" s="199"/>
      <c r="BE52" s="199"/>
      <c r="BF52" s="199"/>
      <c r="BG52" s="199"/>
    </row>
    <row r="53" spans="2:59" x14ac:dyDescent="0.25">
      <c r="B53" s="501"/>
      <c r="C53" s="174">
        <v>23</v>
      </c>
      <c r="D53" s="233">
        <v>42528</v>
      </c>
      <c r="E53" s="156"/>
      <c r="F53" s="175">
        <v>90</v>
      </c>
      <c r="G53" s="100"/>
      <c r="H53" s="156"/>
      <c r="I53" s="175">
        <v>90</v>
      </c>
      <c r="J53" s="66"/>
      <c r="K53" s="112" t="s">
        <v>167</v>
      </c>
      <c r="L53" s="175">
        <v>90</v>
      </c>
      <c r="M53" s="66">
        <f>SUM(Z18/45)</f>
        <v>0.21111111111111111</v>
      </c>
      <c r="N53" s="156"/>
      <c r="O53" s="77">
        <v>90</v>
      </c>
      <c r="P53" s="202"/>
      <c r="Q53" s="233">
        <v>42529</v>
      </c>
      <c r="R53" s="7" t="s">
        <v>159</v>
      </c>
      <c r="S53" s="175">
        <v>90</v>
      </c>
      <c r="T53" s="204">
        <f>SUM(Z13/45)</f>
        <v>0.16666666666666666</v>
      </c>
      <c r="U53" s="156"/>
      <c r="V53" s="175">
        <v>90</v>
      </c>
      <c r="W53" s="178"/>
      <c r="X53" s="234">
        <v>42531</v>
      </c>
      <c r="Y53" s="156"/>
      <c r="Z53" s="77">
        <v>90</v>
      </c>
      <c r="AA53" s="100"/>
      <c r="AB53" s="156"/>
      <c r="AC53" s="175">
        <v>90</v>
      </c>
      <c r="AD53" s="100"/>
      <c r="AE53" s="7" t="s">
        <v>160</v>
      </c>
      <c r="AF53" s="77">
        <v>90</v>
      </c>
      <c r="AG53" s="187">
        <f>SUM(Z13/45)</f>
        <v>0.16666666666666666</v>
      </c>
      <c r="AH53" s="7" t="s">
        <v>164</v>
      </c>
      <c r="AI53" s="77">
        <v>90</v>
      </c>
      <c r="AJ53" s="187">
        <f>SUM(Z18/45)</f>
        <v>0.21111111111111111</v>
      </c>
      <c r="AK53" s="7" t="s">
        <v>165</v>
      </c>
      <c r="AL53" s="77">
        <v>90</v>
      </c>
      <c r="AM53" s="187">
        <f>SUM(Z18/45)</f>
        <v>0.21111111111111111</v>
      </c>
      <c r="AN53" s="7" t="s">
        <v>166</v>
      </c>
      <c r="AO53" s="77">
        <v>90</v>
      </c>
      <c r="AP53" s="187">
        <f>SUM(Z18/45)</f>
        <v>0.21111111111111111</v>
      </c>
      <c r="AQ53" s="233">
        <v>42532</v>
      </c>
      <c r="AR53" s="176"/>
      <c r="AS53" s="77">
        <v>180</v>
      </c>
      <c r="AT53" s="100"/>
      <c r="AU53" s="176"/>
      <c r="AV53" s="77">
        <v>180</v>
      </c>
      <c r="AW53" s="204"/>
      <c r="AX53" s="230">
        <f t="shared" si="3"/>
        <v>106</v>
      </c>
      <c r="AY53" s="499"/>
      <c r="BA53" s="133"/>
      <c r="BB53" s="232"/>
      <c r="BC53" s="232"/>
      <c r="BD53" s="199"/>
      <c r="BE53" s="199"/>
      <c r="BF53" s="199"/>
      <c r="BG53" s="199"/>
    </row>
    <row r="54" spans="2:59" x14ac:dyDescent="0.25">
      <c r="B54" s="501"/>
      <c r="C54" s="174">
        <v>24</v>
      </c>
      <c r="D54" s="233">
        <v>42535</v>
      </c>
      <c r="E54" s="156"/>
      <c r="F54" s="175">
        <v>90</v>
      </c>
      <c r="G54" s="100"/>
      <c r="H54" s="156"/>
      <c r="I54" s="175">
        <v>90</v>
      </c>
      <c r="J54" s="66"/>
      <c r="K54" s="7" t="s">
        <v>164</v>
      </c>
      <c r="L54" s="175">
        <v>90</v>
      </c>
      <c r="M54" s="66">
        <f>SUM(Z18/45)</f>
        <v>0.21111111111111111</v>
      </c>
      <c r="N54" s="156"/>
      <c r="O54" s="77">
        <v>90</v>
      </c>
      <c r="P54" s="202"/>
      <c r="Q54" s="233">
        <v>42536</v>
      </c>
      <c r="R54" s="7" t="s">
        <v>159</v>
      </c>
      <c r="S54" s="175">
        <v>90</v>
      </c>
      <c r="T54" s="204">
        <f>SUM(Z13/45)</f>
        <v>0.16666666666666666</v>
      </c>
      <c r="U54" s="156"/>
      <c r="V54" s="175">
        <v>90</v>
      </c>
      <c r="W54" s="178"/>
      <c r="X54" s="234">
        <v>42538</v>
      </c>
      <c r="Y54" s="156"/>
      <c r="Z54" s="77">
        <v>90</v>
      </c>
      <c r="AA54" s="100"/>
      <c r="AB54" s="156"/>
      <c r="AC54" s="175">
        <v>90</v>
      </c>
      <c r="AD54" s="100"/>
      <c r="AE54" s="7" t="s">
        <v>160</v>
      </c>
      <c r="AF54" s="77">
        <v>90</v>
      </c>
      <c r="AG54" s="187">
        <f>SUM(Z13/45)</f>
        <v>0.16666666666666666</v>
      </c>
      <c r="AH54" s="156"/>
      <c r="AI54" s="77">
        <v>90</v>
      </c>
      <c r="AJ54" s="177"/>
      <c r="AK54" s="7" t="s">
        <v>165</v>
      </c>
      <c r="AL54" s="77">
        <v>90</v>
      </c>
      <c r="AM54" s="187">
        <f>SUM(Z18/45)</f>
        <v>0.21111111111111111</v>
      </c>
      <c r="AN54" s="7" t="s">
        <v>166</v>
      </c>
      <c r="AO54" s="77">
        <v>90</v>
      </c>
      <c r="AP54" s="187">
        <f>SUM(Z18/45)</f>
        <v>0.21111111111111111</v>
      </c>
      <c r="AQ54" s="233">
        <v>42539</v>
      </c>
      <c r="AR54" s="176"/>
      <c r="AS54" s="77">
        <v>180</v>
      </c>
      <c r="AT54" s="100"/>
      <c r="AU54" s="176"/>
      <c r="AV54" s="77">
        <v>180</v>
      </c>
      <c r="AW54" s="204"/>
      <c r="AX54" s="230">
        <f t="shared" si="3"/>
        <v>87</v>
      </c>
      <c r="AY54" s="499"/>
      <c r="BA54" s="133"/>
      <c r="BB54" s="232"/>
      <c r="BC54" s="232"/>
      <c r="BD54" s="199"/>
      <c r="BE54" s="199"/>
      <c r="BF54" s="199"/>
      <c r="BG54" s="199"/>
    </row>
    <row r="55" spans="2:59" x14ac:dyDescent="0.25">
      <c r="B55" s="501"/>
      <c r="C55" s="50">
        <v>25</v>
      </c>
      <c r="D55" s="216">
        <v>42542</v>
      </c>
      <c r="E55" s="156"/>
      <c r="F55" s="175">
        <v>90</v>
      </c>
      <c r="G55" s="100"/>
      <c r="H55" s="156"/>
      <c r="I55" s="175">
        <v>90</v>
      </c>
      <c r="J55" s="66"/>
      <c r="K55" s="112" t="s">
        <v>167</v>
      </c>
      <c r="L55" s="77">
        <v>90</v>
      </c>
      <c r="M55" s="66">
        <f>SUM(Z18/45)</f>
        <v>0.21111111111111111</v>
      </c>
      <c r="N55" s="156"/>
      <c r="O55" s="77">
        <v>90</v>
      </c>
      <c r="P55" s="202"/>
      <c r="Q55" s="216">
        <v>42543</v>
      </c>
      <c r="R55" s="7" t="s">
        <v>159</v>
      </c>
      <c r="S55" s="77">
        <v>90</v>
      </c>
      <c r="T55" s="202">
        <f>SUM(Z13/45)</f>
        <v>0.16666666666666666</v>
      </c>
      <c r="U55" s="156"/>
      <c r="V55" s="77">
        <v>90</v>
      </c>
      <c r="W55" s="184"/>
      <c r="X55" s="235">
        <v>42545</v>
      </c>
      <c r="Y55" s="156"/>
      <c r="Z55" s="77">
        <v>90</v>
      </c>
      <c r="AA55" s="66"/>
      <c r="AB55" s="156"/>
      <c r="AC55" s="77">
        <v>90</v>
      </c>
      <c r="AD55" s="66"/>
      <c r="AE55" s="7" t="s">
        <v>160</v>
      </c>
      <c r="AF55" s="77">
        <v>90</v>
      </c>
      <c r="AG55" s="187">
        <f>SUM(Z13/45)</f>
        <v>0.16666666666666666</v>
      </c>
      <c r="AH55" s="7" t="s">
        <v>164</v>
      </c>
      <c r="AI55" s="77">
        <v>90</v>
      </c>
      <c r="AJ55" s="187">
        <f>SUM(Z18/45)</f>
        <v>0.21111111111111111</v>
      </c>
      <c r="AK55" s="7" t="s">
        <v>165</v>
      </c>
      <c r="AL55" s="77">
        <v>90</v>
      </c>
      <c r="AM55" s="187">
        <f>SUM(Z18/45)</f>
        <v>0.21111111111111111</v>
      </c>
      <c r="AN55" s="7" t="s">
        <v>166</v>
      </c>
      <c r="AO55" s="77">
        <v>90</v>
      </c>
      <c r="AP55" s="187">
        <f>SUM(Z18/45)</f>
        <v>0.21111111111111111</v>
      </c>
      <c r="AQ55" s="216">
        <v>42546</v>
      </c>
      <c r="AR55" s="156"/>
      <c r="AS55" s="77">
        <v>180</v>
      </c>
      <c r="AT55" s="66"/>
      <c r="AU55" s="156"/>
      <c r="AV55" s="77">
        <v>180</v>
      </c>
      <c r="AW55" s="202"/>
      <c r="AX55" s="230">
        <f t="shared" si="3"/>
        <v>106</v>
      </c>
      <c r="AY55" s="499"/>
      <c r="BA55" s="133"/>
      <c r="BB55" s="232"/>
      <c r="BC55" s="232"/>
      <c r="BD55" s="199"/>
      <c r="BE55" s="199"/>
      <c r="BF55" s="199"/>
      <c r="BG55" s="199"/>
    </row>
    <row r="56" spans="2:59" ht="13.8" thickBot="1" x14ac:dyDescent="0.3">
      <c r="B56" s="502"/>
      <c r="C56" s="179">
        <v>26</v>
      </c>
      <c r="D56" s="236">
        <v>42549</v>
      </c>
      <c r="E56" s="156"/>
      <c r="F56" s="175">
        <v>90</v>
      </c>
      <c r="G56" s="100"/>
      <c r="H56" s="156"/>
      <c r="I56" s="175">
        <v>90</v>
      </c>
      <c r="J56" s="66"/>
      <c r="K56" s="7" t="s">
        <v>164</v>
      </c>
      <c r="L56" s="180">
        <v>90</v>
      </c>
      <c r="M56" s="66">
        <f>SUM(Z18/45)</f>
        <v>0.21111111111111111</v>
      </c>
      <c r="N56" s="156"/>
      <c r="O56" s="180">
        <v>90</v>
      </c>
      <c r="P56" s="202"/>
      <c r="Q56" s="236">
        <v>42550</v>
      </c>
      <c r="R56" s="7" t="s">
        <v>159</v>
      </c>
      <c r="S56" s="237">
        <v>90</v>
      </c>
      <c r="T56" s="238">
        <f>SUM(Z13/45)</f>
        <v>0.16666666666666666</v>
      </c>
      <c r="U56" s="156"/>
      <c r="V56" s="237">
        <v>90</v>
      </c>
      <c r="W56" s="183"/>
      <c r="X56" s="239">
        <v>42552</v>
      </c>
      <c r="Y56" s="156"/>
      <c r="Z56" s="180">
        <v>90</v>
      </c>
      <c r="AA56" s="162"/>
      <c r="AB56" s="156"/>
      <c r="AC56" s="180">
        <v>90</v>
      </c>
      <c r="AD56" s="162"/>
      <c r="AE56" s="7" t="s">
        <v>160</v>
      </c>
      <c r="AF56" s="77">
        <v>90</v>
      </c>
      <c r="AG56" s="187">
        <f>SUM(Z13/45)</f>
        <v>0.16666666666666666</v>
      </c>
      <c r="AH56" s="181"/>
      <c r="AI56" s="77">
        <v>90</v>
      </c>
      <c r="AJ56" s="182"/>
      <c r="AK56" s="7" t="s">
        <v>165</v>
      </c>
      <c r="AL56" s="77">
        <v>90</v>
      </c>
      <c r="AM56" s="187">
        <f>SUM(Z18/45)</f>
        <v>0.21111111111111111</v>
      </c>
      <c r="AN56" s="7" t="s">
        <v>166</v>
      </c>
      <c r="AO56" s="77">
        <v>90</v>
      </c>
      <c r="AP56" s="187">
        <f>SUM(Z18/45)</f>
        <v>0.21111111111111111</v>
      </c>
      <c r="AQ56" s="236">
        <v>42553</v>
      </c>
      <c r="AR56" s="181"/>
      <c r="AS56" s="77">
        <v>180</v>
      </c>
      <c r="AT56" s="162"/>
      <c r="AU56" s="181"/>
      <c r="AV56" s="77">
        <v>180</v>
      </c>
      <c r="AW56" s="205"/>
      <c r="AX56" s="240">
        <f t="shared" si="3"/>
        <v>87</v>
      </c>
      <c r="AY56" s="503"/>
      <c r="BA56" s="133"/>
      <c r="BB56" s="232"/>
      <c r="BC56" s="232"/>
      <c r="BD56" s="199"/>
      <c r="BE56" s="199"/>
      <c r="BF56" s="199"/>
      <c r="BG56" s="199"/>
    </row>
    <row r="57" spans="2:59" ht="12.75" customHeight="1" x14ac:dyDescent="0.25">
      <c r="B57" s="485" t="s">
        <v>20</v>
      </c>
      <c r="C57" s="54"/>
      <c r="D57" s="11" t="s">
        <v>6</v>
      </c>
      <c r="E57" s="12" t="s">
        <v>57</v>
      </c>
      <c r="F57" s="13"/>
      <c r="G57" s="13"/>
      <c r="H57" s="13"/>
      <c r="I57" s="13"/>
      <c r="J57" s="14"/>
      <c r="K57" s="15" t="s">
        <v>8</v>
      </c>
      <c r="L57" s="13"/>
      <c r="M57" s="13"/>
      <c r="N57" s="13"/>
      <c r="O57" s="13"/>
      <c r="P57" s="13"/>
      <c r="Q57" s="11" t="s">
        <v>7</v>
      </c>
      <c r="R57" s="12" t="s">
        <v>51</v>
      </c>
      <c r="S57" s="13"/>
      <c r="T57" s="13"/>
      <c r="U57" s="12"/>
      <c r="V57" s="13"/>
      <c r="W57" s="13"/>
      <c r="X57" s="11" t="s">
        <v>9</v>
      </c>
      <c r="Y57" s="12" t="s">
        <v>58</v>
      </c>
      <c r="Z57" s="13"/>
      <c r="AA57" s="13"/>
      <c r="AB57" s="13"/>
      <c r="AC57" s="13"/>
      <c r="AD57" s="13"/>
      <c r="AE57" s="15" t="s">
        <v>49</v>
      </c>
      <c r="AF57" s="13"/>
      <c r="AG57" s="13"/>
      <c r="AH57" s="13"/>
      <c r="AI57" s="13"/>
      <c r="AJ57" s="13"/>
      <c r="AK57" s="15" t="s">
        <v>50</v>
      </c>
      <c r="AL57" s="13"/>
      <c r="AM57" s="13"/>
      <c r="AN57" s="13"/>
      <c r="AO57" s="13"/>
      <c r="AP57" s="13"/>
      <c r="AQ57" s="11" t="s">
        <v>10</v>
      </c>
      <c r="AR57" s="12" t="s">
        <v>59</v>
      </c>
      <c r="AS57" s="13"/>
      <c r="AT57" s="13"/>
      <c r="AU57" s="13"/>
      <c r="AV57" s="13"/>
      <c r="AW57" s="80"/>
      <c r="AX57" s="203"/>
      <c r="AY57" s="504">
        <f>SUBTOTAL(9,AX59:AX71)</f>
        <v>685</v>
      </c>
      <c r="BA57" s="133"/>
      <c r="BB57" s="232"/>
      <c r="BC57" s="232"/>
      <c r="BD57" s="199"/>
      <c r="BE57" s="199"/>
      <c r="BF57" s="199"/>
      <c r="BG57" s="199"/>
    </row>
    <row r="58" spans="2:59" x14ac:dyDescent="0.25">
      <c r="B58" s="486"/>
      <c r="C58" s="78" t="s">
        <v>11</v>
      </c>
      <c r="D58" s="18" t="s">
        <v>12</v>
      </c>
      <c r="E58" s="19" t="s">
        <v>13</v>
      </c>
      <c r="F58" s="19" t="s">
        <v>26</v>
      </c>
      <c r="G58" s="19" t="s">
        <v>27</v>
      </c>
      <c r="H58" s="19" t="s">
        <v>13</v>
      </c>
      <c r="I58" s="19" t="s">
        <v>26</v>
      </c>
      <c r="J58" s="19" t="s">
        <v>27</v>
      </c>
      <c r="K58" s="19" t="s">
        <v>13</v>
      </c>
      <c r="L58" s="19" t="s">
        <v>26</v>
      </c>
      <c r="M58" s="19" t="s">
        <v>27</v>
      </c>
      <c r="N58" s="19" t="s">
        <v>13</v>
      </c>
      <c r="O58" s="19" t="s">
        <v>26</v>
      </c>
      <c r="P58" s="19" t="s">
        <v>27</v>
      </c>
      <c r="Q58" s="18" t="s">
        <v>12</v>
      </c>
      <c r="R58" s="19" t="s">
        <v>13</v>
      </c>
      <c r="S58" s="19" t="s">
        <v>26</v>
      </c>
      <c r="T58" s="20" t="s">
        <v>27</v>
      </c>
      <c r="U58" s="19" t="s">
        <v>13</v>
      </c>
      <c r="V58" s="19" t="s">
        <v>26</v>
      </c>
      <c r="W58" s="19" t="s">
        <v>27</v>
      </c>
      <c r="X58" s="18" t="s">
        <v>12</v>
      </c>
      <c r="Y58" s="19" t="s">
        <v>13</v>
      </c>
      <c r="Z58" s="19" t="s">
        <v>26</v>
      </c>
      <c r="AA58" s="19" t="s">
        <v>27</v>
      </c>
      <c r="AB58" s="19" t="s">
        <v>13</v>
      </c>
      <c r="AC58" s="19" t="s">
        <v>26</v>
      </c>
      <c r="AD58" s="19" t="s">
        <v>27</v>
      </c>
      <c r="AE58" s="19" t="s">
        <v>13</v>
      </c>
      <c r="AF58" s="19" t="s">
        <v>26</v>
      </c>
      <c r="AG58" s="19" t="s">
        <v>27</v>
      </c>
      <c r="AH58" s="19" t="s">
        <v>13</v>
      </c>
      <c r="AI58" s="19" t="s">
        <v>26</v>
      </c>
      <c r="AJ58" s="19" t="s">
        <v>27</v>
      </c>
      <c r="AK58" s="19" t="s">
        <v>13</v>
      </c>
      <c r="AL58" s="19" t="s">
        <v>26</v>
      </c>
      <c r="AM58" s="19" t="s">
        <v>27</v>
      </c>
      <c r="AN58" s="19" t="s">
        <v>13</v>
      </c>
      <c r="AO58" s="19" t="s">
        <v>26</v>
      </c>
      <c r="AP58" s="19" t="s">
        <v>27</v>
      </c>
      <c r="AQ58" s="18" t="s">
        <v>12</v>
      </c>
      <c r="AR58" s="19" t="s">
        <v>13</v>
      </c>
      <c r="AS58" s="19" t="s">
        <v>26</v>
      </c>
      <c r="AT58" s="19" t="s">
        <v>27</v>
      </c>
      <c r="AU58" s="19" t="s">
        <v>13</v>
      </c>
      <c r="AV58" s="19" t="s">
        <v>26</v>
      </c>
      <c r="AW58" s="20" t="s">
        <v>27</v>
      </c>
      <c r="AX58" s="21" t="s">
        <v>14</v>
      </c>
      <c r="AY58" s="505"/>
      <c r="BA58" s="133"/>
      <c r="BB58" s="232"/>
      <c r="BC58" s="232"/>
      <c r="BD58" s="199"/>
      <c r="BE58" s="199"/>
      <c r="BF58" s="199"/>
      <c r="BG58" s="199"/>
    </row>
    <row r="59" spans="2:59" x14ac:dyDescent="0.25">
      <c r="B59" s="486"/>
      <c r="C59" s="50">
        <v>27</v>
      </c>
      <c r="D59" s="216">
        <v>42556</v>
      </c>
      <c r="E59" s="156"/>
      <c r="F59" s="77">
        <v>90</v>
      </c>
      <c r="G59" s="66"/>
      <c r="H59" s="156"/>
      <c r="I59" s="77">
        <v>90</v>
      </c>
      <c r="J59" s="66"/>
      <c r="K59" s="112" t="s">
        <v>167</v>
      </c>
      <c r="L59" s="77">
        <v>90</v>
      </c>
      <c r="M59" s="66">
        <f>SUM(Z18/45)</f>
        <v>0.21111111111111111</v>
      </c>
      <c r="N59" s="156"/>
      <c r="O59" s="77">
        <v>90</v>
      </c>
      <c r="P59" s="66"/>
      <c r="Q59" s="216">
        <v>42557</v>
      </c>
      <c r="R59" s="7" t="s">
        <v>159</v>
      </c>
      <c r="S59" s="77">
        <v>90</v>
      </c>
      <c r="T59" s="202">
        <f>SUM(Z13/45)</f>
        <v>0.16666666666666666</v>
      </c>
      <c r="U59" s="156"/>
      <c r="V59" s="77">
        <v>90</v>
      </c>
      <c r="W59" s="66"/>
      <c r="X59" s="216">
        <v>42559</v>
      </c>
      <c r="Y59" s="156"/>
      <c r="Z59" s="77">
        <v>90</v>
      </c>
      <c r="AA59" s="66"/>
      <c r="AB59" s="156"/>
      <c r="AC59" s="77">
        <v>90</v>
      </c>
      <c r="AD59" s="66"/>
      <c r="AE59" s="7" t="s">
        <v>160</v>
      </c>
      <c r="AF59" s="77">
        <v>90</v>
      </c>
      <c r="AG59" s="187">
        <f>SUM(Z13/45)</f>
        <v>0.16666666666666666</v>
      </c>
      <c r="AH59" s="7" t="s">
        <v>164</v>
      </c>
      <c r="AI59" s="77">
        <v>90</v>
      </c>
      <c r="AJ59" s="187">
        <f>SUM(Z18/45)</f>
        <v>0.21111111111111111</v>
      </c>
      <c r="AK59" s="7" t="s">
        <v>165</v>
      </c>
      <c r="AL59" s="77">
        <v>90</v>
      </c>
      <c r="AM59" s="187">
        <f>SUM(Z18/45)</f>
        <v>0.21111111111111111</v>
      </c>
      <c r="AN59" s="7" t="s">
        <v>166</v>
      </c>
      <c r="AO59" s="77">
        <v>90</v>
      </c>
      <c r="AP59" s="187">
        <f>SUM(Z18/45)</f>
        <v>0.21111111111111111</v>
      </c>
      <c r="AQ59" s="216">
        <v>42560</v>
      </c>
      <c r="AR59" s="156"/>
      <c r="AS59" s="77">
        <v>180</v>
      </c>
      <c r="AT59" s="66"/>
      <c r="AU59" s="156"/>
      <c r="AV59" s="77">
        <v>180</v>
      </c>
      <c r="AW59" s="202"/>
      <c r="AX59" s="230">
        <f t="shared" si="3"/>
        <v>106</v>
      </c>
      <c r="AY59" s="505"/>
      <c r="BA59" s="133"/>
      <c r="BB59" s="232"/>
      <c r="BC59" s="232"/>
      <c r="BD59" s="199"/>
      <c r="BE59" s="199"/>
      <c r="BF59" s="199"/>
      <c r="BG59" s="199"/>
    </row>
    <row r="60" spans="2:59" x14ac:dyDescent="0.25">
      <c r="B60" s="486"/>
      <c r="C60" s="50">
        <v>28</v>
      </c>
      <c r="D60" s="216">
        <v>42563</v>
      </c>
      <c r="E60" s="156"/>
      <c r="F60" s="77">
        <v>90</v>
      </c>
      <c r="G60" s="66"/>
      <c r="H60" s="156"/>
      <c r="I60" s="77">
        <v>90</v>
      </c>
      <c r="J60" s="66"/>
      <c r="K60" s="7" t="s">
        <v>164</v>
      </c>
      <c r="L60" s="77">
        <v>90</v>
      </c>
      <c r="M60" s="66">
        <f>SUM(Z18/45)</f>
        <v>0.21111111111111111</v>
      </c>
      <c r="N60" s="156"/>
      <c r="O60" s="77">
        <v>90</v>
      </c>
      <c r="P60" s="66"/>
      <c r="Q60" s="216">
        <v>42564</v>
      </c>
      <c r="R60" s="7" t="s">
        <v>159</v>
      </c>
      <c r="S60" s="77">
        <v>90</v>
      </c>
      <c r="T60" s="202">
        <f>SUM(Z13/45)</f>
        <v>0.16666666666666666</v>
      </c>
      <c r="U60" s="156"/>
      <c r="V60" s="77">
        <v>90</v>
      </c>
      <c r="W60" s="66"/>
      <c r="X60" s="216">
        <v>42566</v>
      </c>
      <c r="Y60" s="156"/>
      <c r="Z60" s="77">
        <v>90</v>
      </c>
      <c r="AA60" s="66"/>
      <c r="AB60" s="156"/>
      <c r="AC60" s="77">
        <v>90</v>
      </c>
      <c r="AD60" s="66"/>
      <c r="AE60" s="7" t="s">
        <v>160</v>
      </c>
      <c r="AF60" s="77">
        <v>90</v>
      </c>
      <c r="AG60" s="187">
        <f>SUM(Z13/45)</f>
        <v>0.16666666666666666</v>
      </c>
      <c r="AH60" s="156"/>
      <c r="AI60" s="77">
        <v>90</v>
      </c>
      <c r="AJ60" s="187"/>
      <c r="AK60" s="7" t="s">
        <v>165</v>
      </c>
      <c r="AL60" s="77">
        <v>90</v>
      </c>
      <c r="AM60" s="187">
        <f>SUM(Z18/45)</f>
        <v>0.21111111111111111</v>
      </c>
      <c r="AN60" s="7" t="s">
        <v>166</v>
      </c>
      <c r="AO60" s="77">
        <v>90</v>
      </c>
      <c r="AP60" s="187">
        <f>SUM(Z18/45)</f>
        <v>0.21111111111111111</v>
      </c>
      <c r="AQ60" s="216">
        <v>42567</v>
      </c>
      <c r="AR60" s="156"/>
      <c r="AS60" s="77">
        <v>180</v>
      </c>
      <c r="AT60" s="66"/>
      <c r="AU60" s="156"/>
      <c r="AV60" s="77">
        <v>180</v>
      </c>
      <c r="AW60" s="202"/>
      <c r="AX60" s="230">
        <f t="shared" si="3"/>
        <v>87</v>
      </c>
      <c r="AY60" s="505"/>
      <c r="BA60" s="133"/>
      <c r="BB60" s="232"/>
      <c r="BC60" s="232"/>
      <c r="BD60" s="199"/>
      <c r="BE60" s="199"/>
      <c r="BF60" s="199"/>
      <c r="BG60" s="199"/>
    </row>
    <row r="61" spans="2:59" x14ac:dyDescent="0.25">
      <c r="B61" s="486"/>
      <c r="C61" s="50">
        <v>29</v>
      </c>
      <c r="D61" s="216">
        <v>42570</v>
      </c>
      <c r="E61" s="156"/>
      <c r="F61" s="77">
        <v>90</v>
      </c>
      <c r="G61" s="66"/>
      <c r="H61" s="156"/>
      <c r="I61" s="77">
        <v>90</v>
      </c>
      <c r="J61" s="66"/>
      <c r="K61" s="112" t="s">
        <v>167</v>
      </c>
      <c r="L61" s="77">
        <v>90</v>
      </c>
      <c r="M61" s="66">
        <f>SUM(Z18/45)</f>
        <v>0.21111111111111111</v>
      </c>
      <c r="N61" s="156"/>
      <c r="O61" s="77">
        <v>90</v>
      </c>
      <c r="P61" s="66"/>
      <c r="Q61" s="216">
        <v>42571</v>
      </c>
      <c r="R61" s="7" t="s">
        <v>159</v>
      </c>
      <c r="S61" s="77">
        <v>90</v>
      </c>
      <c r="T61" s="202">
        <f>SUM(Z13/45)</f>
        <v>0.16666666666666666</v>
      </c>
      <c r="U61" s="156"/>
      <c r="V61" s="77">
        <v>90</v>
      </c>
      <c r="W61" s="66"/>
      <c r="X61" s="216">
        <v>42573</v>
      </c>
      <c r="Y61" s="156"/>
      <c r="Z61" s="77">
        <v>90</v>
      </c>
      <c r="AA61" s="66"/>
      <c r="AB61" s="156"/>
      <c r="AC61" s="77">
        <v>90</v>
      </c>
      <c r="AD61" s="66"/>
      <c r="AE61" s="7" t="s">
        <v>160</v>
      </c>
      <c r="AF61" s="77">
        <v>90</v>
      </c>
      <c r="AG61" s="187">
        <f>SUM(Z13/45)</f>
        <v>0.16666666666666666</v>
      </c>
      <c r="AH61" s="7" t="s">
        <v>164</v>
      </c>
      <c r="AI61" s="77">
        <v>90</v>
      </c>
      <c r="AJ61" s="187">
        <f>SUM(Z18/45)</f>
        <v>0.21111111111111111</v>
      </c>
      <c r="AK61" s="7" t="s">
        <v>165</v>
      </c>
      <c r="AL61" s="77">
        <v>90</v>
      </c>
      <c r="AM61" s="187">
        <f>SUM(Z18/45)</f>
        <v>0.21111111111111111</v>
      </c>
      <c r="AN61" s="7" t="s">
        <v>166</v>
      </c>
      <c r="AO61" s="77">
        <v>90</v>
      </c>
      <c r="AP61" s="187">
        <f>SUM(Z18/45)</f>
        <v>0.21111111111111111</v>
      </c>
      <c r="AQ61" s="216">
        <v>42574</v>
      </c>
      <c r="AR61" s="156"/>
      <c r="AS61" s="77">
        <v>180</v>
      </c>
      <c r="AT61" s="66"/>
      <c r="AU61" s="156"/>
      <c r="AV61" s="77">
        <v>180</v>
      </c>
      <c r="AW61" s="202"/>
      <c r="AX61" s="230">
        <f t="shared" si="3"/>
        <v>106</v>
      </c>
      <c r="AY61" s="505"/>
      <c r="BA61" s="133"/>
      <c r="BB61" s="232"/>
      <c r="BC61" s="232"/>
      <c r="BD61" s="199"/>
      <c r="BE61" s="199"/>
      <c r="BF61" s="199"/>
      <c r="BG61" s="199"/>
    </row>
    <row r="62" spans="2:59" x14ac:dyDescent="0.25">
      <c r="B62" s="486"/>
      <c r="C62" s="50">
        <v>30</v>
      </c>
      <c r="D62" s="216">
        <v>42577</v>
      </c>
      <c r="E62" s="156"/>
      <c r="F62" s="77">
        <v>90</v>
      </c>
      <c r="G62" s="66"/>
      <c r="H62" s="156"/>
      <c r="I62" s="77">
        <v>90</v>
      </c>
      <c r="J62" s="66"/>
      <c r="K62" s="7" t="s">
        <v>164</v>
      </c>
      <c r="L62" s="77">
        <v>90</v>
      </c>
      <c r="M62" s="66">
        <f>SUM(Z18/45)</f>
        <v>0.21111111111111111</v>
      </c>
      <c r="N62" s="156"/>
      <c r="O62" s="77">
        <v>90</v>
      </c>
      <c r="P62" s="66"/>
      <c r="Q62" s="216">
        <v>42578</v>
      </c>
      <c r="R62" s="7" t="s">
        <v>159</v>
      </c>
      <c r="S62" s="77">
        <v>90</v>
      </c>
      <c r="T62" s="202">
        <f>SUM(Z13/45)</f>
        <v>0.16666666666666666</v>
      </c>
      <c r="U62" s="156"/>
      <c r="V62" s="77">
        <v>90</v>
      </c>
      <c r="W62" s="66"/>
      <c r="X62" s="216">
        <v>42580</v>
      </c>
      <c r="Y62" s="156"/>
      <c r="Z62" s="77">
        <v>90</v>
      </c>
      <c r="AA62" s="66"/>
      <c r="AB62" s="156"/>
      <c r="AC62" s="77">
        <v>90</v>
      </c>
      <c r="AD62" s="66"/>
      <c r="AE62" s="7" t="s">
        <v>160</v>
      </c>
      <c r="AF62" s="77">
        <v>90</v>
      </c>
      <c r="AG62" s="187">
        <f>SUM(Z13/45)</f>
        <v>0.16666666666666666</v>
      </c>
      <c r="AH62" s="156"/>
      <c r="AI62" s="77">
        <v>90</v>
      </c>
      <c r="AJ62" s="187"/>
      <c r="AK62" s="7" t="s">
        <v>165</v>
      </c>
      <c r="AL62" s="77">
        <v>90</v>
      </c>
      <c r="AM62" s="187">
        <f>SUM(Z18/45)</f>
        <v>0.21111111111111111</v>
      </c>
      <c r="AN62" s="7" t="s">
        <v>166</v>
      </c>
      <c r="AO62" s="77">
        <v>90</v>
      </c>
      <c r="AP62" s="187">
        <f>SUM(Z18/45)</f>
        <v>0.21111111111111111</v>
      </c>
      <c r="AQ62" s="216">
        <v>42581</v>
      </c>
      <c r="AR62" s="156"/>
      <c r="AS62" s="77">
        <v>180</v>
      </c>
      <c r="AT62" s="66"/>
      <c r="AU62" s="156"/>
      <c r="AV62" s="77">
        <v>180</v>
      </c>
      <c r="AW62" s="34"/>
      <c r="AX62" s="230">
        <f t="shared" si="3"/>
        <v>87</v>
      </c>
      <c r="AY62" s="505"/>
      <c r="BA62" s="133"/>
      <c r="BB62" s="232"/>
      <c r="BC62" s="232"/>
      <c r="BD62" s="199"/>
      <c r="BE62" s="199"/>
      <c r="BF62" s="199"/>
      <c r="BG62" s="199"/>
    </row>
    <row r="63" spans="2:59" x14ac:dyDescent="0.25">
      <c r="B63" s="486"/>
      <c r="C63" s="43">
        <v>31</v>
      </c>
      <c r="D63" s="44" t="s">
        <v>21</v>
      </c>
      <c r="E63" s="46"/>
      <c r="F63" s="46"/>
      <c r="G63" s="46"/>
      <c r="H63" s="46"/>
      <c r="I63" s="46"/>
      <c r="J63" s="46"/>
      <c r="K63" s="46"/>
      <c r="L63" s="46"/>
      <c r="M63" s="46"/>
      <c r="N63" s="46"/>
      <c r="O63" s="46"/>
      <c r="P63" s="46"/>
      <c r="Q63" s="67"/>
      <c r="R63" s="46"/>
      <c r="S63" s="46"/>
      <c r="T63" s="52"/>
      <c r="U63" s="46"/>
      <c r="V63" s="46"/>
      <c r="W63" s="53"/>
      <c r="X63" s="49"/>
      <c r="Y63" s="46"/>
      <c r="Z63" s="46"/>
      <c r="AA63" s="46"/>
      <c r="AB63" s="46"/>
      <c r="AC63" s="46"/>
      <c r="AD63" s="46"/>
      <c r="AE63" s="46"/>
      <c r="AF63" s="46"/>
      <c r="AG63" s="46"/>
      <c r="AH63" s="49"/>
      <c r="AI63" s="46"/>
      <c r="AJ63" s="188"/>
      <c r="AK63" s="46"/>
      <c r="AL63" s="46"/>
      <c r="AM63" s="46"/>
      <c r="AN63" s="49"/>
      <c r="AO63" s="46"/>
      <c r="AP63" s="53"/>
      <c r="AQ63" s="49"/>
      <c r="AR63" s="46"/>
      <c r="AS63" s="46"/>
      <c r="AT63" s="46"/>
      <c r="AU63" s="46"/>
      <c r="AV63" s="46"/>
      <c r="AW63" s="52"/>
      <c r="AX63" s="29">
        <f t="shared" si="3"/>
        <v>0</v>
      </c>
      <c r="AY63" s="505"/>
      <c r="BA63" s="133"/>
      <c r="BB63" s="232"/>
      <c r="BC63" s="232"/>
      <c r="BD63" s="199"/>
      <c r="BE63" s="199"/>
      <c r="BF63" s="199"/>
      <c r="BG63" s="199"/>
    </row>
    <row r="64" spans="2:59" x14ac:dyDescent="0.25">
      <c r="B64" s="486"/>
      <c r="C64" s="43">
        <v>32</v>
      </c>
      <c r="D64" s="47"/>
      <c r="E64" s="46"/>
      <c r="F64" s="46"/>
      <c r="G64" s="46"/>
      <c r="H64" s="46"/>
      <c r="I64" s="46"/>
      <c r="J64" s="46"/>
      <c r="K64" s="46"/>
      <c r="L64" s="46"/>
      <c r="M64" s="46"/>
      <c r="N64" s="46"/>
      <c r="O64" s="46"/>
      <c r="P64" s="46"/>
      <c r="Q64" s="67"/>
      <c r="R64" s="46"/>
      <c r="S64" s="46"/>
      <c r="T64" s="52"/>
      <c r="U64" s="46"/>
      <c r="V64" s="46"/>
      <c r="W64" s="53"/>
      <c r="X64" s="49"/>
      <c r="Y64" s="46"/>
      <c r="Z64" s="46"/>
      <c r="AA64" s="46"/>
      <c r="AB64" s="46"/>
      <c r="AC64" s="46"/>
      <c r="AD64" s="46"/>
      <c r="AE64" s="46"/>
      <c r="AF64" s="46"/>
      <c r="AG64" s="46"/>
      <c r="AH64" s="49"/>
      <c r="AI64" s="46"/>
      <c r="AJ64" s="188"/>
      <c r="AK64" s="46"/>
      <c r="AL64" s="46"/>
      <c r="AM64" s="46"/>
      <c r="AN64" s="49"/>
      <c r="AO64" s="46"/>
      <c r="AP64" s="53"/>
      <c r="AQ64" s="49"/>
      <c r="AR64" s="46"/>
      <c r="AS64" s="46"/>
      <c r="AT64" s="46"/>
      <c r="AU64" s="46"/>
      <c r="AV64" s="46"/>
      <c r="AW64" s="52"/>
      <c r="AX64" s="29">
        <f t="shared" si="3"/>
        <v>0</v>
      </c>
      <c r="AY64" s="505"/>
      <c r="BA64" s="133"/>
      <c r="BB64" s="232"/>
      <c r="BC64" s="232"/>
      <c r="BD64" s="199"/>
      <c r="BE64" s="199"/>
      <c r="BF64" s="199"/>
      <c r="BG64" s="199"/>
    </row>
    <row r="65" spans="2:59" x14ac:dyDescent="0.25">
      <c r="B65" s="486"/>
      <c r="C65" s="43">
        <v>33</v>
      </c>
      <c r="D65" s="47"/>
      <c r="E65" s="46"/>
      <c r="F65" s="46"/>
      <c r="G65" s="46"/>
      <c r="H65" s="46"/>
      <c r="I65" s="46"/>
      <c r="J65" s="46"/>
      <c r="K65" s="46"/>
      <c r="L65" s="46"/>
      <c r="M65" s="46"/>
      <c r="N65" s="46"/>
      <c r="O65" s="46"/>
      <c r="P65" s="46"/>
      <c r="Q65" s="47"/>
      <c r="R65" s="46"/>
      <c r="S65" s="46"/>
      <c r="T65" s="52"/>
      <c r="U65" s="46"/>
      <c r="V65" s="46"/>
      <c r="W65" s="53"/>
      <c r="X65" s="49"/>
      <c r="Y65" s="46"/>
      <c r="Z65" s="46"/>
      <c r="AA65" s="46"/>
      <c r="AB65" s="46"/>
      <c r="AC65" s="46"/>
      <c r="AD65" s="46"/>
      <c r="AE65" s="46"/>
      <c r="AF65" s="46"/>
      <c r="AG65" s="46"/>
      <c r="AH65" s="49"/>
      <c r="AI65" s="46"/>
      <c r="AJ65" s="188"/>
      <c r="AK65" s="46"/>
      <c r="AL65" s="46"/>
      <c r="AM65" s="46"/>
      <c r="AN65" s="49"/>
      <c r="AO65" s="46"/>
      <c r="AP65" s="53"/>
      <c r="AQ65" s="49"/>
      <c r="AR65" s="46"/>
      <c r="AS65" s="46"/>
      <c r="AT65" s="46"/>
      <c r="AU65" s="46"/>
      <c r="AV65" s="46"/>
      <c r="AW65" s="52"/>
      <c r="AX65" s="29">
        <f t="shared" si="3"/>
        <v>0</v>
      </c>
      <c r="AY65" s="505"/>
      <c r="BA65" s="133"/>
      <c r="BB65" s="232"/>
      <c r="BC65" s="232"/>
      <c r="BD65" s="199"/>
      <c r="BE65" s="199"/>
      <c r="BF65" s="199"/>
      <c r="BG65" s="199"/>
    </row>
    <row r="66" spans="2:59" x14ac:dyDescent="0.25">
      <c r="B66" s="486"/>
      <c r="C66" s="43">
        <v>34</v>
      </c>
      <c r="D66" s="47"/>
      <c r="E66" s="45"/>
      <c r="F66" s="45"/>
      <c r="G66" s="45"/>
      <c r="H66" s="45"/>
      <c r="I66" s="45"/>
      <c r="J66" s="45"/>
      <c r="K66" s="46"/>
      <c r="L66" s="46"/>
      <c r="M66" s="46"/>
      <c r="N66" s="46"/>
      <c r="O66" s="46"/>
      <c r="P66" s="46"/>
      <c r="Q66" s="47"/>
      <c r="R66" s="46"/>
      <c r="S66" s="46"/>
      <c r="T66" s="52"/>
      <c r="U66" s="46"/>
      <c r="V66" s="46"/>
      <c r="W66" s="53"/>
      <c r="X66" s="49"/>
      <c r="Y66" s="46"/>
      <c r="Z66" s="46"/>
      <c r="AA66" s="46"/>
      <c r="AB66" s="46"/>
      <c r="AC66" s="46"/>
      <c r="AD66" s="46"/>
      <c r="AE66" s="46"/>
      <c r="AF66" s="46"/>
      <c r="AG66" s="46"/>
      <c r="AH66" s="49"/>
      <c r="AI66" s="46"/>
      <c r="AJ66" s="188"/>
      <c r="AK66" s="46"/>
      <c r="AL66" s="46"/>
      <c r="AM66" s="46"/>
      <c r="AN66" s="49"/>
      <c r="AO66" s="46"/>
      <c r="AP66" s="53"/>
      <c r="AQ66" s="49"/>
      <c r="AR66" s="46"/>
      <c r="AS66" s="46"/>
      <c r="AT66" s="46"/>
      <c r="AU66" s="46"/>
      <c r="AV66" s="46"/>
      <c r="AW66" s="52"/>
      <c r="AX66" s="29">
        <f t="shared" si="3"/>
        <v>0</v>
      </c>
      <c r="AY66" s="505"/>
      <c r="BA66" s="133"/>
      <c r="BB66" s="232"/>
      <c r="BC66" s="232"/>
      <c r="BD66" s="199"/>
      <c r="BE66" s="199"/>
      <c r="BF66" s="199"/>
      <c r="BG66" s="199"/>
    </row>
    <row r="67" spans="2:59" x14ac:dyDescent="0.25">
      <c r="B67" s="486"/>
      <c r="C67" s="43">
        <v>35</v>
      </c>
      <c r="D67" s="47"/>
      <c r="E67" s="46"/>
      <c r="F67" s="46"/>
      <c r="G67" s="46"/>
      <c r="H67" s="46"/>
      <c r="I67" s="46"/>
      <c r="J67" s="46"/>
      <c r="K67" s="46"/>
      <c r="L67" s="46"/>
      <c r="M67" s="46"/>
      <c r="N67" s="46"/>
      <c r="O67" s="46"/>
      <c r="P67" s="46"/>
      <c r="Q67" s="47"/>
      <c r="R67" s="46"/>
      <c r="S67" s="46"/>
      <c r="T67" s="52"/>
      <c r="U67" s="46"/>
      <c r="V67" s="46"/>
      <c r="W67" s="53"/>
      <c r="X67" s="49"/>
      <c r="Y67" s="46"/>
      <c r="Z67" s="46"/>
      <c r="AA67" s="46"/>
      <c r="AB67" s="46"/>
      <c r="AC67" s="46"/>
      <c r="AD67" s="46"/>
      <c r="AE67" s="46"/>
      <c r="AF67" s="46"/>
      <c r="AG67" s="46"/>
      <c r="AH67" s="49"/>
      <c r="AI67" s="46"/>
      <c r="AJ67" s="188"/>
      <c r="AK67" s="46"/>
      <c r="AL67" s="46"/>
      <c r="AM67" s="46"/>
      <c r="AN67" s="49"/>
      <c r="AO67" s="46"/>
      <c r="AP67" s="53"/>
      <c r="AQ67" s="49"/>
      <c r="AR67" s="46"/>
      <c r="AS67" s="46"/>
      <c r="AT67" s="46"/>
      <c r="AU67" s="46"/>
      <c r="AV67" s="46"/>
      <c r="AW67" s="52"/>
      <c r="AX67" s="29">
        <f t="shared" si="3"/>
        <v>0</v>
      </c>
      <c r="AY67" s="505"/>
      <c r="BA67" s="133"/>
      <c r="BB67" s="232"/>
      <c r="BC67" s="232"/>
      <c r="BD67" s="199"/>
      <c r="BE67" s="199"/>
      <c r="BF67" s="199"/>
      <c r="BG67" s="199"/>
    </row>
    <row r="68" spans="2:59" x14ac:dyDescent="0.25">
      <c r="B68" s="486"/>
      <c r="C68" s="43">
        <v>36</v>
      </c>
      <c r="D68" s="47"/>
      <c r="E68" s="46"/>
      <c r="F68" s="46"/>
      <c r="G68" s="46"/>
      <c r="H68" s="46"/>
      <c r="I68" s="46"/>
      <c r="J68" s="46"/>
      <c r="K68" s="46"/>
      <c r="L68" s="46"/>
      <c r="M68" s="46"/>
      <c r="N68" s="46"/>
      <c r="O68" s="46"/>
      <c r="P68" s="46"/>
      <c r="Q68" s="47"/>
      <c r="R68" s="46"/>
      <c r="S68" s="46"/>
      <c r="T68" s="52"/>
      <c r="U68" s="46"/>
      <c r="V68" s="46"/>
      <c r="W68" s="53"/>
      <c r="X68" s="49"/>
      <c r="Y68" s="46"/>
      <c r="Z68" s="46"/>
      <c r="AA68" s="46"/>
      <c r="AB68" s="46"/>
      <c r="AC68" s="46"/>
      <c r="AD68" s="46"/>
      <c r="AE68" s="46"/>
      <c r="AF68" s="46"/>
      <c r="AG68" s="46"/>
      <c r="AH68" s="49"/>
      <c r="AI68" s="46"/>
      <c r="AJ68" s="188"/>
      <c r="AK68" s="46"/>
      <c r="AL68" s="46"/>
      <c r="AM68" s="46"/>
      <c r="AN68" s="49"/>
      <c r="AO68" s="46"/>
      <c r="AP68" s="53"/>
      <c r="AQ68" s="49"/>
      <c r="AR68" s="46"/>
      <c r="AS68" s="46"/>
      <c r="AT68" s="46"/>
      <c r="AU68" s="46"/>
      <c r="AV68" s="46"/>
      <c r="AW68" s="52"/>
      <c r="AX68" s="29">
        <f t="shared" si="3"/>
        <v>0</v>
      </c>
      <c r="AY68" s="505"/>
      <c r="BA68" s="133"/>
      <c r="BB68" s="232"/>
      <c r="BC68" s="232"/>
      <c r="BD68" s="199"/>
      <c r="BE68" s="199"/>
      <c r="BF68" s="199"/>
      <c r="BG68" s="199"/>
    </row>
    <row r="69" spans="2:59" x14ac:dyDescent="0.25">
      <c r="B69" s="486"/>
      <c r="C69" s="42">
        <v>37</v>
      </c>
      <c r="D69" s="216">
        <v>42626</v>
      </c>
      <c r="E69" s="156"/>
      <c r="F69" s="77">
        <v>90</v>
      </c>
      <c r="G69" s="66"/>
      <c r="H69" s="156"/>
      <c r="I69" s="77">
        <v>90</v>
      </c>
      <c r="J69" s="66"/>
      <c r="K69" s="112" t="s">
        <v>167</v>
      </c>
      <c r="L69" s="77">
        <v>90</v>
      </c>
      <c r="M69" s="66">
        <f>SUM(Z18/45)</f>
        <v>0.21111111111111111</v>
      </c>
      <c r="N69" s="156"/>
      <c r="O69" s="77">
        <v>90</v>
      </c>
      <c r="P69" s="66"/>
      <c r="Q69" s="216">
        <v>42627</v>
      </c>
      <c r="R69" s="7" t="s">
        <v>159</v>
      </c>
      <c r="S69" s="77">
        <v>90</v>
      </c>
      <c r="T69" s="202">
        <f>SUM(Z13/45)</f>
        <v>0.16666666666666666</v>
      </c>
      <c r="U69" s="156"/>
      <c r="V69" s="77">
        <v>90</v>
      </c>
      <c r="W69" s="66"/>
      <c r="X69" s="216">
        <v>42629</v>
      </c>
      <c r="Y69" s="156"/>
      <c r="Z69" s="77">
        <v>90</v>
      </c>
      <c r="AA69" s="66"/>
      <c r="AB69" s="156"/>
      <c r="AC69" s="77">
        <v>90</v>
      </c>
      <c r="AD69" s="66"/>
      <c r="AE69" s="7" t="s">
        <v>160</v>
      </c>
      <c r="AF69" s="77">
        <v>90</v>
      </c>
      <c r="AG69" s="187">
        <f>SUM(Z13/45)</f>
        <v>0.16666666666666666</v>
      </c>
      <c r="AH69" s="7" t="s">
        <v>164</v>
      </c>
      <c r="AI69" s="77">
        <v>90</v>
      </c>
      <c r="AJ69" s="187">
        <f>SUM(Z18/45)</f>
        <v>0.21111111111111111</v>
      </c>
      <c r="AK69" s="7" t="s">
        <v>165</v>
      </c>
      <c r="AL69" s="77">
        <v>90</v>
      </c>
      <c r="AM69" s="187">
        <f>SUM(Z18/45)</f>
        <v>0.21111111111111111</v>
      </c>
      <c r="AN69" s="7" t="s">
        <v>166</v>
      </c>
      <c r="AO69" s="77">
        <v>90</v>
      </c>
      <c r="AP69" s="187">
        <f>SUM(Z18/45)</f>
        <v>0.21111111111111111</v>
      </c>
      <c r="AQ69" s="216">
        <v>42630</v>
      </c>
      <c r="AR69" s="156"/>
      <c r="AS69" s="77">
        <v>180</v>
      </c>
      <c r="AT69" s="66"/>
      <c r="AU69" s="156"/>
      <c r="AV69" s="77">
        <v>180</v>
      </c>
      <c r="AW69" s="34"/>
      <c r="AX69" s="230">
        <f t="shared" si="3"/>
        <v>106</v>
      </c>
      <c r="AY69" s="505"/>
      <c r="BA69" s="133"/>
      <c r="BB69" s="232"/>
      <c r="BC69" s="232"/>
      <c r="BD69" s="199"/>
      <c r="BE69" s="199"/>
      <c r="BF69" s="199"/>
      <c r="BG69" s="199"/>
    </row>
    <row r="70" spans="2:59" x14ac:dyDescent="0.25">
      <c r="B70" s="486"/>
      <c r="C70" s="42">
        <v>38</v>
      </c>
      <c r="D70" s="216">
        <v>42633</v>
      </c>
      <c r="E70" s="156"/>
      <c r="F70" s="77">
        <v>90</v>
      </c>
      <c r="G70" s="66"/>
      <c r="H70" s="156"/>
      <c r="I70" s="77">
        <v>90</v>
      </c>
      <c r="J70" s="66"/>
      <c r="K70" s="7" t="s">
        <v>164</v>
      </c>
      <c r="L70" s="77">
        <v>90</v>
      </c>
      <c r="M70" s="66">
        <f>SUM(Z18/45)</f>
        <v>0.21111111111111111</v>
      </c>
      <c r="N70" s="156"/>
      <c r="O70" s="77">
        <v>90</v>
      </c>
      <c r="P70" s="66"/>
      <c r="Q70" s="216">
        <v>42634</v>
      </c>
      <c r="R70" s="7" t="s">
        <v>159</v>
      </c>
      <c r="S70" s="77">
        <v>90</v>
      </c>
      <c r="T70" s="202">
        <f>SUM(Z13/45)</f>
        <v>0.16666666666666666</v>
      </c>
      <c r="U70" s="156"/>
      <c r="V70" s="77">
        <v>90</v>
      </c>
      <c r="W70" s="66"/>
      <c r="X70" s="216">
        <v>42636</v>
      </c>
      <c r="Y70" s="156"/>
      <c r="Z70" s="77">
        <v>90</v>
      </c>
      <c r="AA70" s="66"/>
      <c r="AB70" s="156"/>
      <c r="AC70" s="77">
        <v>90</v>
      </c>
      <c r="AD70" s="66"/>
      <c r="AE70" s="7" t="s">
        <v>160</v>
      </c>
      <c r="AF70" s="77">
        <v>90</v>
      </c>
      <c r="AG70" s="187">
        <f>SUM(Z13/45)</f>
        <v>0.16666666666666666</v>
      </c>
      <c r="AH70" s="156"/>
      <c r="AI70" s="77">
        <v>90</v>
      </c>
      <c r="AJ70" s="187"/>
      <c r="AK70" s="7" t="s">
        <v>165</v>
      </c>
      <c r="AL70" s="77">
        <v>90</v>
      </c>
      <c r="AM70" s="187">
        <f>SUM(Z18/45)</f>
        <v>0.21111111111111111</v>
      </c>
      <c r="AN70" s="7" t="s">
        <v>166</v>
      </c>
      <c r="AO70" s="77">
        <v>90</v>
      </c>
      <c r="AP70" s="187">
        <f>SUM(Z18/45)</f>
        <v>0.21111111111111111</v>
      </c>
      <c r="AQ70" s="216">
        <v>42637</v>
      </c>
      <c r="AR70" s="156"/>
      <c r="AS70" s="77">
        <v>180</v>
      </c>
      <c r="AT70" s="66"/>
      <c r="AU70" s="156"/>
      <c r="AV70" s="77">
        <v>180</v>
      </c>
      <c r="AW70" s="34"/>
      <c r="AX70" s="230">
        <f t="shared" si="3"/>
        <v>87</v>
      </c>
      <c r="AY70" s="505"/>
      <c r="BA70" s="133"/>
      <c r="BB70" s="232"/>
      <c r="BC70" s="232"/>
      <c r="BD70" s="199"/>
      <c r="BE70" s="199"/>
      <c r="BF70" s="199"/>
      <c r="BG70" s="199"/>
    </row>
    <row r="71" spans="2:59" ht="13.8" thickBot="1" x14ac:dyDescent="0.3">
      <c r="B71" s="488"/>
      <c r="C71" s="55">
        <v>39</v>
      </c>
      <c r="D71" s="241">
        <v>42640</v>
      </c>
      <c r="E71" s="156"/>
      <c r="F71" s="77">
        <v>90</v>
      </c>
      <c r="G71" s="66"/>
      <c r="H71" s="156"/>
      <c r="I71" s="77">
        <v>90</v>
      </c>
      <c r="J71" s="66"/>
      <c r="K71" s="112" t="s">
        <v>167</v>
      </c>
      <c r="L71" s="77">
        <v>90</v>
      </c>
      <c r="M71" s="66">
        <f>SUM(Z18/45)</f>
        <v>0.21111111111111111</v>
      </c>
      <c r="N71" s="156"/>
      <c r="O71" s="77">
        <v>90</v>
      </c>
      <c r="P71" s="66"/>
      <c r="Q71" s="241">
        <v>42641</v>
      </c>
      <c r="R71" s="7" t="s">
        <v>159</v>
      </c>
      <c r="S71" s="77">
        <v>90</v>
      </c>
      <c r="T71" s="202">
        <f>SUM(Z13/45)</f>
        <v>0.16666666666666666</v>
      </c>
      <c r="U71" s="156"/>
      <c r="V71" s="77">
        <v>90</v>
      </c>
      <c r="W71" s="66"/>
      <c r="X71" s="241">
        <v>42643</v>
      </c>
      <c r="Y71" s="156"/>
      <c r="Z71" s="77">
        <v>90</v>
      </c>
      <c r="AA71" s="66"/>
      <c r="AB71" s="156"/>
      <c r="AC71" s="77">
        <v>90</v>
      </c>
      <c r="AD71" s="66"/>
      <c r="AE71" s="7" t="s">
        <v>160</v>
      </c>
      <c r="AF71" s="77">
        <v>90</v>
      </c>
      <c r="AG71" s="187">
        <f>SUM(Z13/45)</f>
        <v>0.16666666666666666</v>
      </c>
      <c r="AH71" s="7" t="s">
        <v>164</v>
      </c>
      <c r="AI71" s="77">
        <v>90</v>
      </c>
      <c r="AJ71" s="187">
        <f>SUM(Z18/45)</f>
        <v>0.21111111111111111</v>
      </c>
      <c r="AK71" s="7" t="s">
        <v>165</v>
      </c>
      <c r="AL71" s="77">
        <v>90</v>
      </c>
      <c r="AM71" s="187">
        <f>SUM(Z18/45)</f>
        <v>0.21111111111111111</v>
      </c>
      <c r="AN71" s="7" t="s">
        <v>166</v>
      </c>
      <c r="AO71" s="77">
        <v>90</v>
      </c>
      <c r="AP71" s="187">
        <f>SUM(Z18/45)</f>
        <v>0.21111111111111111</v>
      </c>
      <c r="AQ71" s="241">
        <v>42644</v>
      </c>
      <c r="AR71" s="156"/>
      <c r="AS71" s="77">
        <v>180</v>
      </c>
      <c r="AT71" s="66"/>
      <c r="AU71" s="156"/>
      <c r="AV71" s="77">
        <v>180</v>
      </c>
      <c r="AW71" s="202"/>
      <c r="AX71" s="242">
        <f t="shared" si="3"/>
        <v>106</v>
      </c>
      <c r="AY71" s="506"/>
      <c r="BA71" s="133"/>
      <c r="BB71" s="232"/>
      <c r="BC71" s="232"/>
      <c r="BD71" s="199"/>
      <c r="BE71" s="199"/>
      <c r="BF71" s="199"/>
      <c r="BG71" s="199"/>
    </row>
    <row r="72" spans="2:59" x14ac:dyDescent="0.25">
      <c r="B72" s="485" t="s">
        <v>22</v>
      </c>
      <c r="C72" s="16"/>
      <c r="D72" s="11" t="s">
        <v>6</v>
      </c>
      <c r="E72" s="12" t="s">
        <v>57</v>
      </c>
      <c r="F72" s="13"/>
      <c r="G72" s="13"/>
      <c r="H72" s="13"/>
      <c r="I72" s="13"/>
      <c r="J72" s="14"/>
      <c r="K72" s="15" t="s">
        <v>8</v>
      </c>
      <c r="L72" s="13"/>
      <c r="M72" s="13"/>
      <c r="N72" s="13"/>
      <c r="O72" s="13"/>
      <c r="P72" s="13"/>
      <c r="Q72" s="11" t="s">
        <v>7</v>
      </c>
      <c r="R72" s="12" t="s">
        <v>51</v>
      </c>
      <c r="S72" s="13"/>
      <c r="T72" s="13"/>
      <c r="U72" s="12"/>
      <c r="V72" s="13"/>
      <c r="W72" s="13"/>
      <c r="X72" s="11" t="s">
        <v>9</v>
      </c>
      <c r="Y72" s="12" t="s">
        <v>58</v>
      </c>
      <c r="Z72" s="13"/>
      <c r="AA72" s="13"/>
      <c r="AB72" s="13"/>
      <c r="AC72" s="13"/>
      <c r="AD72" s="13"/>
      <c r="AE72" s="15" t="s">
        <v>49</v>
      </c>
      <c r="AF72" s="13"/>
      <c r="AG72" s="13"/>
      <c r="AH72" s="13"/>
      <c r="AI72" s="13"/>
      <c r="AJ72" s="13"/>
      <c r="AK72" s="15" t="s">
        <v>50</v>
      </c>
      <c r="AL72" s="13"/>
      <c r="AM72" s="13"/>
      <c r="AN72" s="13"/>
      <c r="AO72" s="13"/>
      <c r="AP72" s="13"/>
      <c r="AQ72" s="11" t="s">
        <v>10</v>
      </c>
      <c r="AR72" s="12" t="s">
        <v>59</v>
      </c>
      <c r="AS72" s="13"/>
      <c r="AT72" s="13"/>
      <c r="AU72" s="13"/>
      <c r="AV72" s="13"/>
      <c r="AW72" s="80"/>
      <c r="AX72" s="16"/>
      <c r="AY72" s="489">
        <f>SUBTOTAL(9,AX74:AX86)</f>
        <v>1132</v>
      </c>
      <c r="BA72" s="133"/>
      <c r="BB72" s="133"/>
      <c r="BC72" s="133"/>
    </row>
    <row r="73" spans="2:59" ht="13.8" thickBot="1" x14ac:dyDescent="0.3">
      <c r="B73" s="486"/>
      <c r="C73" s="21" t="s">
        <v>11</v>
      </c>
      <c r="D73" s="18" t="s">
        <v>12</v>
      </c>
      <c r="E73" s="19" t="s">
        <v>13</v>
      </c>
      <c r="F73" s="19" t="s">
        <v>26</v>
      </c>
      <c r="G73" s="19" t="s">
        <v>27</v>
      </c>
      <c r="H73" s="19" t="s">
        <v>13</v>
      </c>
      <c r="I73" s="19" t="s">
        <v>26</v>
      </c>
      <c r="J73" s="19" t="s">
        <v>27</v>
      </c>
      <c r="K73" s="19" t="s">
        <v>13</v>
      </c>
      <c r="L73" s="19" t="s">
        <v>26</v>
      </c>
      <c r="M73" s="19" t="s">
        <v>27</v>
      </c>
      <c r="N73" s="19" t="s">
        <v>13</v>
      </c>
      <c r="O73" s="19" t="s">
        <v>26</v>
      </c>
      <c r="P73" s="19" t="s">
        <v>27</v>
      </c>
      <c r="Q73" s="18" t="s">
        <v>12</v>
      </c>
      <c r="R73" s="19" t="s">
        <v>13</v>
      </c>
      <c r="S73" s="19" t="s">
        <v>26</v>
      </c>
      <c r="T73" s="20" t="s">
        <v>27</v>
      </c>
      <c r="U73" s="19" t="s">
        <v>13</v>
      </c>
      <c r="V73" s="19" t="s">
        <v>26</v>
      </c>
      <c r="W73" s="81" t="s">
        <v>27</v>
      </c>
      <c r="X73" s="18" t="s">
        <v>12</v>
      </c>
      <c r="Y73" s="19" t="s">
        <v>13</v>
      </c>
      <c r="Z73" s="19" t="s">
        <v>26</v>
      </c>
      <c r="AA73" s="19"/>
      <c r="AB73" s="19" t="s">
        <v>13</v>
      </c>
      <c r="AC73" s="19" t="s">
        <v>26</v>
      </c>
      <c r="AD73" s="19"/>
      <c r="AE73" s="200" t="s">
        <v>13</v>
      </c>
      <c r="AF73" s="19" t="s">
        <v>26</v>
      </c>
      <c r="AG73" s="19" t="s">
        <v>27</v>
      </c>
      <c r="AH73" s="19" t="s">
        <v>13</v>
      </c>
      <c r="AI73" s="19" t="s">
        <v>26</v>
      </c>
      <c r="AJ73" s="19" t="s">
        <v>27</v>
      </c>
      <c r="AK73" s="200" t="s">
        <v>13</v>
      </c>
      <c r="AL73" s="19" t="s">
        <v>26</v>
      </c>
      <c r="AM73" s="19" t="s">
        <v>27</v>
      </c>
      <c r="AN73" s="19" t="s">
        <v>13</v>
      </c>
      <c r="AO73" s="19" t="s">
        <v>26</v>
      </c>
      <c r="AP73" s="19" t="s">
        <v>27</v>
      </c>
      <c r="AQ73" s="18" t="s">
        <v>12</v>
      </c>
      <c r="AR73" s="19" t="s">
        <v>13</v>
      </c>
      <c r="AS73" s="19" t="s">
        <v>26</v>
      </c>
      <c r="AT73" s="19" t="s">
        <v>27</v>
      </c>
      <c r="AU73" s="19" t="s">
        <v>13</v>
      </c>
      <c r="AV73" s="19" t="s">
        <v>26</v>
      </c>
      <c r="AW73" s="20" t="s">
        <v>27</v>
      </c>
      <c r="AX73" s="21" t="s">
        <v>14</v>
      </c>
      <c r="AY73" s="490"/>
      <c r="BA73" s="133"/>
      <c r="BB73" s="133"/>
      <c r="BC73" s="133"/>
    </row>
    <row r="74" spans="2:59" x14ac:dyDescent="0.25">
      <c r="B74" s="487"/>
      <c r="C74" s="42">
        <v>40</v>
      </c>
      <c r="D74" s="216">
        <v>42647</v>
      </c>
      <c r="E74" s="156"/>
      <c r="F74" s="77">
        <v>90</v>
      </c>
      <c r="G74" s="66"/>
      <c r="H74" s="156"/>
      <c r="I74" s="77">
        <v>90</v>
      </c>
      <c r="J74" s="66"/>
      <c r="K74" s="7" t="s">
        <v>164</v>
      </c>
      <c r="L74" s="77">
        <v>90</v>
      </c>
      <c r="M74" s="66">
        <f>SUM(Z18/45)</f>
        <v>0.21111111111111111</v>
      </c>
      <c r="N74" s="156"/>
      <c r="O74" s="77">
        <v>90</v>
      </c>
      <c r="P74" s="66"/>
      <c r="Q74" s="216">
        <v>42648</v>
      </c>
      <c r="R74" s="7" t="s">
        <v>159</v>
      </c>
      <c r="S74" s="77">
        <v>90</v>
      </c>
      <c r="T74" s="202">
        <f>SUM(Z13/45)</f>
        <v>0.16666666666666666</v>
      </c>
      <c r="U74" s="156"/>
      <c r="V74" s="77">
        <v>90</v>
      </c>
      <c r="W74" s="66"/>
      <c r="X74" s="216">
        <v>42650</v>
      </c>
      <c r="Y74" s="156"/>
      <c r="Z74" s="77">
        <v>90</v>
      </c>
      <c r="AA74" s="66"/>
      <c r="AB74" s="156"/>
      <c r="AC74" s="77">
        <v>90</v>
      </c>
      <c r="AD74" s="66"/>
      <c r="AE74" s="7" t="s">
        <v>160</v>
      </c>
      <c r="AF74" s="77">
        <v>90</v>
      </c>
      <c r="AG74" s="187">
        <f>SUM(Z13/45)</f>
        <v>0.16666666666666666</v>
      </c>
      <c r="AH74" s="156"/>
      <c r="AI74" s="77">
        <v>90</v>
      </c>
      <c r="AJ74" s="66"/>
      <c r="AK74" s="7" t="s">
        <v>165</v>
      </c>
      <c r="AL74" s="77">
        <v>90</v>
      </c>
      <c r="AM74" s="187">
        <f>SUM(Z18/45)</f>
        <v>0.21111111111111111</v>
      </c>
      <c r="AN74" s="7" t="s">
        <v>166</v>
      </c>
      <c r="AO74" s="77">
        <v>90</v>
      </c>
      <c r="AP74" s="187">
        <f>SUM(Z18/45)</f>
        <v>0.21111111111111111</v>
      </c>
      <c r="AQ74" s="216">
        <v>42651</v>
      </c>
      <c r="AR74" s="156"/>
      <c r="AS74" s="77">
        <v>180</v>
      </c>
      <c r="AT74" s="66"/>
      <c r="AU74" s="156"/>
      <c r="AV74" s="77">
        <v>180</v>
      </c>
      <c r="AW74" s="33"/>
      <c r="AX74" s="230">
        <f t="shared" si="3"/>
        <v>87</v>
      </c>
      <c r="AY74" s="490"/>
      <c r="BA74" s="133"/>
      <c r="BB74" s="133"/>
      <c r="BC74" s="133"/>
    </row>
    <row r="75" spans="2:59" x14ac:dyDescent="0.25">
      <c r="B75" s="486"/>
      <c r="C75" s="42">
        <v>41</v>
      </c>
      <c r="D75" s="216">
        <v>42654</v>
      </c>
      <c r="E75" s="156"/>
      <c r="F75" s="77">
        <v>90</v>
      </c>
      <c r="G75" s="66"/>
      <c r="H75" s="156"/>
      <c r="I75" s="77">
        <v>90</v>
      </c>
      <c r="J75" s="66"/>
      <c r="K75" s="112" t="s">
        <v>167</v>
      </c>
      <c r="L75" s="77">
        <v>90</v>
      </c>
      <c r="M75" s="66">
        <f>SUM(Z18/45)</f>
        <v>0.21111111111111111</v>
      </c>
      <c r="N75" s="156"/>
      <c r="O75" s="77">
        <v>90</v>
      </c>
      <c r="P75" s="66"/>
      <c r="Q75" s="216">
        <v>42655</v>
      </c>
      <c r="R75" s="7" t="s">
        <v>159</v>
      </c>
      <c r="S75" s="77">
        <v>90</v>
      </c>
      <c r="T75" s="202">
        <f>SUM(Z13/45)</f>
        <v>0.16666666666666666</v>
      </c>
      <c r="U75" s="156"/>
      <c r="V75" s="77">
        <v>90</v>
      </c>
      <c r="W75" s="66"/>
      <c r="X75" s="216">
        <v>42657</v>
      </c>
      <c r="Y75" s="156"/>
      <c r="Z75" s="77">
        <v>90</v>
      </c>
      <c r="AA75" s="66"/>
      <c r="AB75" s="156"/>
      <c r="AC75" s="77">
        <v>90</v>
      </c>
      <c r="AD75" s="66"/>
      <c r="AE75" s="7" t="s">
        <v>160</v>
      </c>
      <c r="AF75" s="77">
        <v>90</v>
      </c>
      <c r="AG75" s="187">
        <f>SUM(Z13/45)</f>
        <v>0.16666666666666666</v>
      </c>
      <c r="AH75" s="7" t="s">
        <v>164</v>
      </c>
      <c r="AI75" s="77">
        <v>90</v>
      </c>
      <c r="AJ75" s="66">
        <f>SUM(Z18/45)</f>
        <v>0.21111111111111111</v>
      </c>
      <c r="AK75" s="7" t="s">
        <v>165</v>
      </c>
      <c r="AL75" s="77">
        <v>90</v>
      </c>
      <c r="AM75" s="187">
        <f>SUM(Z18/45)</f>
        <v>0.21111111111111111</v>
      </c>
      <c r="AN75" s="7" t="s">
        <v>166</v>
      </c>
      <c r="AO75" s="77">
        <v>90</v>
      </c>
      <c r="AP75" s="187">
        <f>SUM(Z18/45)</f>
        <v>0.21111111111111111</v>
      </c>
      <c r="AQ75" s="216">
        <v>42658</v>
      </c>
      <c r="AR75" s="7" t="s">
        <v>166</v>
      </c>
      <c r="AS75" s="77">
        <v>180</v>
      </c>
      <c r="AT75" s="66">
        <f>SUM(Z18/45)</f>
        <v>0.21111111111111111</v>
      </c>
      <c r="AU75" s="156"/>
      <c r="AV75" s="77">
        <v>180</v>
      </c>
      <c r="AW75" s="33"/>
      <c r="AX75" s="230">
        <f t="shared" si="3"/>
        <v>144</v>
      </c>
      <c r="AY75" s="490"/>
      <c r="BA75" s="133"/>
      <c r="BB75" s="133"/>
      <c r="BC75" s="133"/>
    </row>
    <row r="76" spans="2:59" x14ac:dyDescent="0.25">
      <c r="B76" s="486"/>
      <c r="C76" s="42">
        <v>42</v>
      </c>
      <c r="D76" s="216">
        <v>42661</v>
      </c>
      <c r="E76" s="156"/>
      <c r="F76" s="77">
        <v>90</v>
      </c>
      <c r="G76" s="66"/>
      <c r="H76" s="156"/>
      <c r="I76" s="77">
        <v>90</v>
      </c>
      <c r="J76" s="66"/>
      <c r="K76" s="7" t="s">
        <v>164</v>
      </c>
      <c r="L76" s="77">
        <v>90</v>
      </c>
      <c r="M76" s="66">
        <f>SUM(Z18/45)</f>
        <v>0.21111111111111111</v>
      </c>
      <c r="N76" s="156"/>
      <c r="O76" s="77">
        <v>90</v>
      </c>
      <c r="P76" s="66"/>
      <c r="Q76" s="216">
        <v>42662</v>
      </c>
      <c r="R76" s="7" t="s">
        <v>159</v>
      </c>
      <c r="S76" s="77">
        <v>90</v>
      </c>
      <c r="T76" s="202">
        <f>SUM(Z13/45)</f>
        <v>0.16666666666666666</v>
      </c>
      <c r="U76" s="156"/>
      <c r="V76" s="77">
        <v>90</v>
      </c>
      <c r="W76" s="66"/>
      <c r="X76" s="216">
        <v>42664</v>
      </c>
      <c r="Y76" s="156"/>
      <c r="Z76" s="77">
        <v>90</v>
      </c>
      <c r="AA76" s="66"/>
      <c r="AB76" s="156"/>
      <c r="AC76" s="77">
        <v>90</v>
      </c>
      <c r="AD76" s="66"/>
      <c r="AE76" s="7" t="s">
        <v>160</v>
      </c>
      <c r="AF76" s="77">
        <v>90</v>
      </c>
      <c r="AG76" s="187">
        <f>SUM(Z13/45)</f>
        <v>0.16666666666666666</v>
      </c>
      <c r="AH76" s="156"/>
      <c r="AI76" s="77">
        <v>90</v>
      </c>
      <c r="AJ76" s="66"/>
      <c r="AK76" s="7" t="s">
        <v>165</v>
      </c>
      <c r="AL76" s="77">
        <v>90</v>
      </c>
      <c r="AM76" s="187">
        <f>SUM(Z18/45)</f>
        <v>0.21111111111111111</v>
      </c>
      <c r="AN76" s="7" t="s">
        <v>166</v>
      </c>
      <c r="AO76" s="77">
        <v>90</v>
      </c>
      <c r="AP76" s="187">
        <f>SUM(Z18/45)</f>
        <v>0.21111111111111111</v>
      </c>
      <c r="AQ76" s="216">
        <v>42665</v>
      </c>
      <c r="AR76" s="7" t="s">
        <v>166</v>
      </c>
      <c r="AS76" s="77">
        <v>180</v>
      </c>
      <c r="AT76" s="66">
        <f>SUM(Z18/45)</f>
        <v>0.21111111111111111</v>
      </c>
      <c r="AU76" s="156"/>
      <c r="AV76" s="77">
        <v>180</v>
      </c>
      <c r="AW76" s="66"/>
      <c r="AX76" s="230">
        <f t="shared" si="3"/>
        <v>125</v>
      </c>
      <c r="AY76" s="490"/>
      <c r="BA76" s="133"/>
      <c r="BB76" s="133"/>
      <c r="BC76" s="133"/>
    </row>
    <row r="77" spans="2:59" x14ac:dyDescent="0.25">
      <c r="B77" s="486"/>
      <c r="C77" s="42">
        <v>43</v>
      </c>
      <c r="D77" s="216">
        <v>42668</v>
      </c>
      <c r="E77" s="156"/>
      <c r="F77" s="77">
        <v>90</v>
      </c>
      <c r="G77" s="66"/>
      <c r="H77" s="156"/>
      <c r="I77" s="77">
        <v>90</v>
      </c>
      <c r="J77" s="66"/>
      <c r="K77" s="112" t="s">
        <v>167</v>
      </c>
      <c r="L77" s="77">
        <v>90</v>
      </c>
      <c r="M77" s="66">
        <f>SUM(Z18/45)</f>
        <v>0.21111111111111111</v>
      </c>
      <c r="N77" s="156"/>
      <c r="O77" s="77">
        <v>90</v>
      </c>
      <c r="P77" s="66"/>
      <c r="Q77" s="216">
        <v>42669</v>
      </c>
      <c r="R77" s="7" t="s">
        <v>159</v>
      </c>
      <c r="S77" s="77">
        <v>90</v>
      </c>
      <c r="T77" s="202">
        <f>SUM(Z13/45)</f>
        <v>0.16666666666666666</v>
      </c>
      <c r="U77" s="156"/>
      <c r="V77" s="77">
        <v>90</v>
      </c>
      <c r="W77" s="66"/>
      <c r="X77" s="216">
        <v>42671</v>
      </c>
      <c r="Y77" s="156"/>
      <c r="Z77" s="77">
        <v>90</v>
      </c>
      <c r="AA77" s="66"/>
      <c r="AB77" s="156"/>
      <c r="AC77" s="77">
        <v>90</v>
      </c>
      <c r="AD77" s="66"/>
      <c r="AE77" s="7" t="s">
        <v>160</v>
      </c>
      <c r="AF77" s="77">
        <v>90</v>
      </c>
      <c r="AG77" s="187">
        <f>SUM(Z13/45)</f>
        <v>0.16666666666666666</v>
      </c>
      <c r="AH77" s="7" t="s">
        <v>164</v>
      </c>
      <c r="AI77" s="77">
        <v>90</v>
      </c>
      <c r="AJ77" s="66">
        <f>SUM(Z18/45)</f>
        <v>0.21111111111111111</v>
      </c>
      <c r="AK77" s="7" t="s">
        <v>165</v>
      </c>
      <c r="AL77" s="77">
        <v>90</v>
      </c>
      <c r="AM77" s="187">
        <f>SUM(Z18/45)</f>
        <v>0.21111111111111111</v>
      </c>
      <c r="AN77" s="7" t="s">
        <v>166</v>
      </c>
      <c r="AO77" s="77">
        <v>90</v>
      </c>
      <c r="AP77" s="187">
        <f>SUM(Z18/45)</f>
        <v>0.21111111111111111</v>
      </c>
      <c r="AQ77" s="216">
        <v>42672</v>
      </c>
      <c r="AR77" s="156"/>
      <c r="AS77" s="77">
        <v>180</v>
      </c>
      <c r="AT77" s="66"/>
      <c r="AU77" s="156"/>
      <c r="AV77" s="77">
        <v>180</v>
      </c>
      <c r="AW77" s="33"/>
      <c r="AX77" s="230">
        <f t="shared" si="3"/>
        <v>106</v>
      </c>
      <c r="AY77" s="490"/>
      <c r="BA77" s="133"/>
      <c r="BB77" s="133"/>
      <c r="BC77" s="133"/>
    </row>
    <row r="78" spans="2:59" x14ac:dyDescent="0.25">
      <c r="B78" s="486"/>
      <c r="C78" s="56">
        <v>44</v>
      </c>
      <c r="D78" s="35" t="s">
        <v>23</v>
      </c>
      <c r="E78" s="37"/>
      <c r="F78" s="37"/>
      <c r="G78" s="37"/>
      <c r="H78" s="37"/>
      <c r="I78" s="37"/>
      <c r="J78" s="37"/>
      <c r="K78" s="37"/>
      <c r="L78" s="37"/>
      <c r="M78" s="37"/>
      <c r="N78" s="37"/>
      <c r="O78" s="37"/>
      <c r="P78" s="37"/>
      <c r="Q78" s="57"/>
      <c r="R78" s="37"/>
      <c r="S78" s="37"/>
      <c r="T78" s="40"/>
      <c r="U78" s="37"/>
      <c r="V78" s="37"/>
      <c r="W78" s="82"/>
      <c r="X78" s="57"/>
      <c r="Y78" s="37"/>
      <c r="Z78" s="37"/>
      <c r="AA78" s="37"/>
      <c r="AB78" s="37"/>
      <c r="AC78" s="37"/>
      <c r="AD78" s="37"/>
      <c r="AE78" s="37"/>
      <c r="AF78" s="37"/>
      <c r="AG78" s="37"/>
      <c r="AH78" s="37"/>
      <c r="AI78" s="37"/>
      <c r="AJ78" s="37"/>
      <c r="AK78" s="37"/>
      <c r="AL78" s="37"/>
      <c r="AM78" s="37"/>
      <c r="AN78" s="37"/>
      <c r="AO78" s="37"/>
      <c r="AP78" s="37"/>
      <c r="AQ78" s="57"/>
      <c r="AR78" s="37"/>
      <c r="AS78" s="37"/>
      <c r="AT78" s="37"/>
      <c r="AU78" s="37"/>
      <c r="AV78" s="37"/>
      <c r="AW78" s="36"/>
      <c r="AX78" s="29">
        <f t="shared" si="3"/>
        <v>0</v>
      </c>
      <c r="AY78" s="490"/>
      <c r="BA78" s="133"/>
      <c r="BB78" s="133"/>
      <c r="BC78" s="133"/>
    </row>
    <row r="79" spans="2:59" x14ac:dyDescent="0.25">
      <c r="B79" s="486"/>
      <c r="C79" s="58">
        <v>45</v>
      </c>
      <c r="D79" s="216">
        <v>42682</v>
      </c>
      <c r="E79" s="156"/>
      <c r="F79" s="77">
        <v>90</v>
      </c>
      <c r="G79" s="66"/>
      <c r="H79" s="156"/>
      <c r="I79" s="77">
        <v>90</v>
      </c>
      <c r="J79" s="66"/>
      <c r="K79" s="112" t="s">
        <v>167</v>
      </c>
      <c r="L79" s="77">
        <v>90</v>
      </c>
      <c r="M79" s="66">
        <f>SUM(Z18/45)</f>
        <v>0.21111111111111111</v>
      </c>
      <c r="N79" s="156"/>
      <c r="O79" s="77">
        <v>90</v>
      </c>
      <c r="P79" s="66"/>
      <c r="Q79" s="216">
        <v>42683</v>
      </c>
      <c r="R79" s="7" t="s">
        <v>159</v>
      </c>
      <c r="S79" s="77">
        <v>90</v>
      </c>
      <c r="T79" s="202">
        <f>SUM(Z13/45)</f>
        <v>0.16666666666666666</v>
      </c>
      <c r="U79" s="156"/>
      <c r="V79" s="77">
        <v>90</v>
      </c>
      <c r="W79" s="66"/>
      <c r="X79" s="216">
        <v>42685</v>
      </c>
      <c r="Y79" s="156"/>
      <c r="Z79" s="77">
        <v>90</v>
      </c>
      <c r="AA79" s="66"/>
      <c r="AB79" s="156"/>
      <c r="AC79" s="77">
        <v>90</v>
      </c>
      <c r="AD79" s="66"/>
      <c r="AE79" s="7" t="s">
        <v>160</v>
      </c>
      <c r="AF79" s="77">
        <v>90</v>
      </c>
      <c r="AG79" s="187">
        <f>SUM(Z13/45)</f>
        <v>0.16666666666666666</v>
      </c>
      <c r="AH79" s="7" t="s">
        <v>164</v>
      </c>
      <c r="AI79" s="77">
        <v>90</v>
      </c>
      <c r="AJ79" s="66">
        <f>SUM(Z18/45)</f>
        <v>0.21111111111111111</v>
      </c>
      <c r="AK79" s="7" t="s">
        <v>165</v>
      </c>
      <c r="AL79" s="77">
        <v>90</v>
      </c>
      <c r="AM79" s="187">
        <f>SUM(Z18/45)</f>
        <v>0.21111111111111111</v>
      </c>
      <c r="AN79" s="7" t="s">
        <v>166</v>
      </c>
      <c r="AO79" s="77">
        <v>90</v>
      </c>
      <c r="AP79" s="187">
        <f>SUM(Z18/45)</f>
        <v>0.21111111111111111</v>
      </c>
      <c r="AQ79" s="216">
        <v>42655</v>
      </c>
      <c r="AR79" s="156"/>
      <c r="AS79" s="77">
        <v>180</v>
      </c>
      <c r="AT79" s="33"/>
      <c r="AU79" s="156"/>
      <c r="AV79" s="77">
        <v>180</v>
      </c>
      <c r="AW79" s="33"/>
      <c r="AX79" s="230">
        <f t="shared" si="3"/>
        <v>106</v>
      </c>
      <c r="AY79" s="490"/>
      <c r="BA79" s="133"/>
      <c r="BB79" s="133"/>
      <c r="BC79" s="133"/>
    </row>
    <row r="80" spans="2:59" x14ac:dyDescent="0.25">
      <c r="B80" s="486"/>
      <c r="C80" s="58">
        <v>46</v>
      </c>
      <c r="D80" s="216">
        <v>42689</v>
      </c>
      <c r="E80" s="156"/>
      <c r="F80" s="77">
        <v>90</v>
      </c>
      <c r="G80" s="66"/>
      <c r="H80" s="156"/>
      <c r="I80" s="77">
        <v>90</v>
      </c>
      <c r="J80" s="66"/>
      <c r="K80" s="7" t="s">
        <v>164</v>
      </c>
      <c r="L80" s="77">
        <v>90</v>
      </c>
      <c r="M80" s="66">
        <f>SUM(Z18/45)</f>
        <v>0.21111111111111111</v>
      </c>
      <c r="N80" s="156"/>
      <c r="O80" s="77">
        <v>90</v>
      </c>
      <c r="P80" s="66"/>
      <c r="Q80" s="217">
        <v>42690</v>
      </c>
      <c r="R80" s="156"/>
      <c r="S80" s="77">
        <v>90</v>
      </c>
      <c r="T80" s="202"/>
      <c r="U80" s="156"/>
      <c r="V80" s="77">
        <v>90</v>
      </c>
      <c r="W80" s="66"/>
      <c r="X80" s="216">
        <v>42692</v>
      </c>
      <c r="Y80" s="156"/>
      <c r="Z80" s="77">
        <v>90</v>
      </c>
      <c r="AA80" s="66"/>
      <c r="AB80" s="156"/>
      <c r="AC80" s="77">
        <v>90</v>
      </c>
      <c r="AD80" s="66"/>
      <c r="AE80" s="7" t="s">
        <v>160</v>
      </c>
      <c r="AF80" s="77">
        <v>90</v>
      </c>
      <c r="AG80" s="187">
        <f>SUM(Z13/45)</f>
        <v>0.16666666666666666</v>
      </c>
      <c r="AH80" s="156"/>
      <c r="AI80" s="77">
        <v>90</v>
      </c>
      <c r="AJ80" s="66"/>
      <c r="AK80" s="7" t="s">
        <v>165</v>
      </c>
      <c r="AL80" s="77">
        <v>90</v>
      </c>
      <c r="AM80" s="187">
        <f>SUM(Z18/45)</f>
        <v>0.21111111111111111</v>
      </c>
      <c r="AN80" s="7" t="s">
        <v>166</v>
      </c>
      <c r="AO80" s="77">
        <v>90</v>
      </c>
      <c r="AP80" s="187">
        <f>SUM(Z18/45)</f>
        <v>0.21111111111111111</v>
      </c>
      <c r="AQ80" s="216">
        <v>42693</v>
      </c>
      <c r="AR80" s="156"/>
      <c r="AS80" s="77">
        <v>180</v>
      </c>
      <c r="AT80" s="33"/>
      <c r="AU80" s="156"/>
      <c r="AV80" s="77">
        <v>180</v>
      </c>
      <c r="AW80" s="33"/>
      <c r="AX80" s="230">
        <f t="shared" si="3"/>
        <v>72</v>
      </c>
      <c r="AY80" s="490"/>
      <c r="BA80" s="133"/>
      <c r="BB80" s="133"/>
      <c r="BC80" s="133"/>
    </row>
    <row r="81" spans="2:55" x14ac:dyDescent="0.25">
      <c r="B81" s="486"/>
      <c r="C81" s="58">
        <v>47</v>
      </c>
      <c r="D81" s="216">
        <v>42696</v>
      </c>
      <c r="E81" s="156"/>
      <c r="F81" s="77">
        <v>90</v>
      </c>
      <c r="G81" s="66"/>
      <c r="H81" s="156"/>
      <c r="I81" s="77">
        <v>90</v>
      </c>
      <c r="J81" s="66"/>
      <c r="K81" s="112" t="s">
        <v>167</v>
      </c>
      <c r="L81" s="77">
        <v>90</v>
      </c>
      <c r="M81" s="66">
        <f>SUM(Z18/45)</f>
        <v>0.21111111111111111</v>
      </c>
      <c r="N81" s="156"/>
      <c r="O81" s="77">
        <v>90</v>
      </c>
      <c r="P81" s="66"/>
      <c r="Q81" s="216">
        <v>42697</v>
      </c>
      <c r="R81" s="7" t="s">
        <v>159</v>
      </c>
      <c r="S81" s="77">
        <v>90</v>
      </c>
      <c r="T81" s="202">
        <f>SUM(Z13/45)</f>
        <v>0.16666666666666666</v>
      </c>
      <c r="U81" s="156"/>
      <c r="V81" s="77">
        <v>90</v>
      </c>
      <c r="W81" s="66"/>
      <c r="X81" s="216">
        <v>42699</v>
      </c>
      <c r="Y81" s="156"/>
      <c r="Z81" s="77">
        <v>90</v>
      </c>
      <c r="AA81" s="66"/>
      <c r="AB81" s="156"/>
      <c r="AC81" s="77">
        <v>90</v>
      </c>
      <c r="AD81" s="66"/>
      <c r="AE81" s="7" t="s">
        <v>160</v>
      </c>
      <c r="AF81" s="77">
        <v>90</v>
      </c>
      <c r="AG81" s="187">
        <f>SUM(Z13/45)</f>
        <v>0.16666666666666666</v>
      </c>
      <c r="AH81" s="7" t="s">
        <v>164</v>
      </c>
      <c r="AI81" s="77">
        <v>90</v>
      </c>
      <c r="AJ81" s="66">
        <f>SUM(Z18/45)</f>
        <v>0.21111111111111111</v>
      </c>
      <c r="AK81" s="7" t="s">
        <v>165</v>
      </c>
      <c r="AL81" s="77">
        <v>90</v>
      </c>
      <c r="AM81" s="187">
        <f>SUM(Z18/45)</f>
        <v>0.21111111111111111</v>
      </c>
      <c r="AN81" s="7" t="s">
        <v>166</v>
      </c>
      <c r="AO81" s="77">
        <v>90</v>
      </c>
      <c r="AP81" s="187">
        <f>SUM(Z18/45)</f>
        <v>0.21111111111111111</v>
      </c>
      <c r="AQ81" s="216">
        <v>42700</v>
      </c>
      <c r="AR81" s="156"/>
      <c r="AS81" s="77">
        <v>180</v>
      </c>
      <c r="AT81" s="33"/>
      <c r="AU81" s="156"/>
      <c r="AV81" s="77">
        <v>180</v>
      </c>
      <c r="AW81" s="33"/>
      <c r="AX81" s="230">
        <f t="shared" si="3"/>
        <v>106</v>
      </c>
      <c r="AY81" s="490"/>
      <c r="BA81" s="133"/>
      <c r="BB81" s="133"/>
      <c r="BC81" s="133"/>
    </row>
    <row r="82" spans="2:55" x14ac:dyDescent="0.25">
      <c r="B82" s="486"/>
      <c r="C82" s="58">
        <v>48</v>
      </c>
      <c r="D82" s="216">
        <v>42703</v>
      </c>
      <c r="E82" s="156"/>
      <c r="F82" s="77">
        <v>90</v>
      </c>
      <c r="G82" s="66"/>
      <c r="H82" s="156"/>
      <c r="I82" s="77">
        <v>90</v>
      </c>
      <c r="J82" s="66"/>
      <c r="K82" s="7" t="s">
        <v>164</v>
      </c>
      <c r="L82" s="77">
        <v>90</v>
      </c>
      <c r="M82" s="66">
        <f>SUM(Z18/45)</f>
        <v>0.21111111111111111</v>
      </c>
      <c r="N82" s="156"/>
      <c r="O82" s="77">
        <v>90</v>
      </c>
      <c r="P82" s="66"/>
      <c r="Q82" s="216">
        <v>42704</v>
      </c>
      <c r="R82" s="7" t="s">
        <v>159</v>
      </c>
      <c r="S82" s="77">
        <v>90</v>
      </c>
      <c r="T82" s="202">
        <f>SUM(Z13/45)</f>
        <v>0.16666666666666666</v>
      </c>
      <c r="U82" s="156"/>
      <c r="V82" s="77">
        <v>90</v>
      </c>
      <c r="W82" s="66"/>
      <c r="X82" s="216">
        <v>42706</v>
      </c>
      <c r="Y82" s="156"/>
      <c r="Z82" s="77">
        <v>90</v>
      </c>
      <c r="AA82" s="66"/>
      <c r="AB82" s="156"/>
      <c r="AC82" s="77">
        <v>90</v>
      </c>
      <c r="AD82" s="66"/>
      <c r="AE82" s="7" t="s">
        <v>160</v>
      </c>
      <c r="AF82" s="77">
        <v>90</v>
      </c>
      <c r="AG82" s="187">
        <f>SUM(Z13/45)</f>
        <v>0.16666666666666666</v>
      </c>
      <c r="AH82" s="156"/>
      <c r="AI82" s="77">
        <v>90</v>
      </c>
      <c r="AJ82" s="66"/>
      <c r="AK82" s="7" t="s">
        <v>165</v>
      </c>
      <c r="AL82" s="77">
        <v>90</v>
      </c>
      <c r="AM82" s="187">
        <f>SUM(Z18/45)</f>
        <v>0.21111111111111111</v>
      </c>
      <c r="AN82" s="7" t="s">
        <v>166</v>
      </c>
      <c r="AO82" s="77">
        <v>90</v>
      </c>
      <c r="AP82" s="187">
        <f>SUM(Z18/45)</f>
        <v>0.21111111111111111</v>
      </c>
      <c r="AQ82" s="216">
        <v>42707</v>
      </c>
      <c r="AR82" s="156"/>
      <c r="AS82" s="77">
        <v>180</v>
      </c>
      <c r="AT82" s="33"/>
      <c r="AU82" s="156"/>
      <c r="AV82" s="77">
        <v>180</v>
      </c>
      <c r="AW82" s="33"/>
      <c r="AX82" s="230">
        <f t="shared" si="3"/>
        <v>87</v>
      </c>
      <c r="AY82" s="490"/>
      <c r="BA82" s="133"/>
      <c r="BB82" s="133"/>
      <c r="BC82" s="133"/>
    </row>
    <row r="83" spans="2:55" x14ac:dyDescent="0.25">
      <c r="B83" s="486"/>
      <c r="C83" s="42">
        <v>49</v>
      </c>
      <c r="D83" s="216">
        <v>42710</v>
      </c>
      <c r="E83" s="156"/>
      <c r="F83" s="77">
        <v>90</v>
      </c>
      <c r="G83" s="66"/>
      <c r="H83" s="156"/>
      <c r="I83" s="77">
        <v>90</v>
      </c>
      <c r="J83" s="66"/>
      <c r="K83" s="112" t="s">
        <v>167</v>
      </c>
      <c r="L83" s="77">
        <v>90</v>
      </c>
      <c r="M83" s="66">
        <f>SUM(Z18/45)</f>
        <v>0.21111111111111111</v>
      </c>
      <c r="N83" s="156"/>
      <c r="O83" s="77">
        <v>90</v>
      </c>
      <c r="P83" s="66"/>
      <c r="Q83" s="216">
        <v>42711</v>
      </c>
      <c r="R83" s="7" t="s">
        <v>159</v>
      </c>
      <c r="S83" s="77">
        <v>90</v>
      </c>
      <c r="T83" s="202">
        <f>SUM(Z13/45)</f>
        <v>0.16666666666666666</v>
      </c>
      <c r="U83" s="156"/>
      <c r="V83" s="77">
        <v>90</v>
      </c>
      <c r="W83" s="66"/>
      <c r="X83" s="216">
        <v>42713</v>
      </c>
      <c r="Y83" s="156"/>
      <c r="Z83" s="77">
        <v>90</v>
      </c>
      <c r="AA83" s="66"/>
      <c r="AB83" s="156"/>
      <c r="AC83" s="77">
        <v>90</v>
      </c>
      <c r="AD83" s="66"/>
      <c r="AE83" s="7" t="s">
        <v>160</v>
      </c>
      <c r="AF83" s="77">
        <v>90</v>
      </c>
      <c r="AG83" s="187">
        <f>SUM(Z13/45)</f>
        <v>0.16666666666666666</v>
      </c>
      <c r="AH83" s="7" t="s">
        <v>164</v>
      </c>
      <c r="AI83" s="77">
        <v>90</v>
      </c>
      <c r="AJ83" s="66">
        <f>SUM(Z18/45)</f>
        <v>0.21111111111111111</v>
      </c>
      <c r="AK83" s="7" t="s">
        <v>165</v>
      </c>
      <c r="AL83" s="77">
        <v>90</v>
      </c>
      <c r="AM83" s="187">
        <f>SUM(Z18/45)</f>
        <v>0.21111111111111111</v>
      </c>
      <c r="AN83" s="7" t="s">
        <v>166</v>
      </c>
      <c r="AO83" s="77">
        <v>90</v>
      </c>
      <c r="AP83" s="187">
        <f>SUM(Z18/45)</f>
        <v>0.21111111111111111</v>
      </c>
      <c r="AQ83" s="216">
        <v>42714</v>
      </c>
      <c r="AR83" s="156"/>
      <c r="AS83" s="77">
        <v>180</v>
      </c>
      <c r="AT83" s="33"/>
      <c r="AU83" s="156"/>
      <c r="AV83" s="77">
        <v>180</v>
      </c>
      <c r="AW83" s="33"/>
      <c r="AX83" s="230">
        <f t="shared" si="3"/>
        <v>106</v>
      </c>
      <c r="AY83" s="490"/>
      <c r="BA83" s="133"/>
      <c r="BB83" s="133"/>
      <c r="BC83" s="133"/>
    </row>
    <row r="84" spans="2:55" x14ac:dyDescent="0.25">
      <c r="B84" s="486"/>
      <c r="C84" s="42">
        <v>50</v>
      </c>
      <c r="D84" s="216">
        <v>42717</v>
      </c>
      <c r="E84" s="156"/>
      <c r="F84" s="77">
        <v>90</v>
      </c>
      <c r="G84" s="66"/>
      <c r="H84" s="156"/>
      <c r="I84" s="77">
        <v>90</v>
      </c>
      <c r="J84" s="66"/>
      <c r="K84" s="7" t="s">
        <v>164</v>
      </c>
      <c r="L84" s="77">
        <v>90</v>
      </c>
      <c r="M84" s="66">
        <f>SUM(Z18/45)</f>
        <v>0.21111111111111111</v>
      </c>
      <c r="N84" s="156"/>
      <c r="O84" s="77">
        <v>90</v>
      </c>
      <c r="P84" s="66"/>
      <c r="Q84" s="216">
        <v>42718</v>
      </c>
      <c r="R84" s="7" t="s">
        <v>159</v>
      </c>
      <c r="S84" s="77">
        <v>90</v>
      </c>
      <c r="T84" s="202">
        <f>SUM(Z13/45)</f>
        <v>0.16666666666666666</v>
      </c>
      <c r="U84" s="156"/>
      <c r="V84" s="77">
        <v>90</v>
      </c>
      <c r="W84" s="66"/>
      <c r="X84" s="216">
        <v>42720</v>
      </c>
      <c r="Y84" s="156"/>
      <c r="Z84" s="77">
        <v>90</v>
      </c>
      <c r="AA84" s="66"/>
      <c r="AB84" s="156"/>
      <c r="AC84" s="77">
        <v>90</v>
      </c>
      <c r="AD84" s="66"/>
      <c r="AE84" s="7" t="s">
        <v>160</v>
      </c>
      <c r="AF84" s="77">
        <v>90</v>
      </c>
      <c r="AG84" s="187">
        <f>SUM(Z13/45)</f>
        <v>0.16666666666666666</v>
      </c>
      <c r="AH84" s="156"/>
      <c r="AI84" s="77">
        <v>90</v>
      </c>
      <c r="AJ84" s="66"/>
      <c r="AK84" s="7" t="s">
        <v>165</v>
      </c>
      <c r="AL84" s="77">
        <v>90</v>
      </c>
      <c r="AM84" s="187">
        <f>SUM(Z18/45)</f>
        <v>0.21111111111111111</v>
      </c>
      <c r="AN84" s="7" t="s">
        <v>166</v>
      </c>
      <c r="AO84" s="77">
        <v>90</v>
      </c>
      <c r="AP84" s="187">
        <f>SUM(Z18/45)</f>
        <v>0.21111111111111111</v>
      </c>
      <c r="AQ84" s="216">
        <v>42721</v>
      </c>
      <c r="AR84" s="156"/>
      <c r="AS84" s="77">
        <v>180</v>
      </c>
      <c r="AT84" s="33"/>
      <c r="AU84" s="156"/>
      <c r="AV84" s="77">
        <v>180</v>
      </c>
      <c r="AW84" s="33"/>
      <c r="AX84" s="230">
        <f t="shared" si="3"/>
        <v>87</v>
      </c>
      <c r="AY84" s="490"/>
      <c r="BA84" s="133"/>
      <c r="BB84" s="133"/>
      <c r="BC84" s="133"/>
    </row>
    <row r="85" spans="2:55" x14ac:dyDescent="0.25">
      <c r="B85" s="486"/>
      <c r="C85" s="42">
        <v>51</v>
      </c>
      <c r="D85" s="216">
        <v>42724</v>
      </c>
      <c r="E85" s="156"/>
      <c r="F85" s="77">
        <v>90</v>
      </c>
      <c r="G85" s="66"/>
      <c r="H85" s="156"/>
      <c r="I85" s="77">
        <v>90</v>
      </c>
      <c r="J85" s="66"/>
      <c r="K85" s="112" t="s">
        <v>167</v>
      </c>
      <c r="L85" s="77">
        <v>90</v>
      </c>
      <c r="M85" s="66">
        <f>SUM(Z18/45)</f>
        <v>0.21111111111111111</v>
      </c>
      <c r="N85" s="156"/>
      <c r="O85" s="77">
        <v>90</v>
      </c>
      <c r="P85" s="66"/>
      <c r="Q85" s="216">
        <v>42725</v>
      </c>
      <c r="R85" s="7" t="s">
        <v>159</v>
      </c>
      <c r="S85" s="77">
        <v>90</v>
      </c>
      <c r="T85" s="202">
        <f>SUM(Z13/45)</f>
        <v>0.16666666666666666</v>
      </c>
      <c r="U85" s="156"/>
      <c r="V85" s="77">
        <v>90</v>
      </c>
      <c r="W85" s="66"/>
      <c r="X85" s="216">
        <v>42727</v>
      </c>
      <c r="Y85" s="156"/>
      <c r="Z85" s="77">
        <v>90</v>
      </c>
      <c r="AA85" s="66"/>
      <c r="AB85" s="156"/>
      <c r="AC85" s="77">
        <v>90</v>
      </c>
      <c r="AD85" s="66"/>
      <c r="AE85" s="7" t="s">
        <v>160</v>
      </c>
      <c r="AF85" s="77">
        <v>90</v>
      </c>
      <c r="AG85" s="187">
        <f>SUM(Z13/45)</f>
        <v>0.16666666666666666</v>
      </c>
      <c r="AH85" s="7" t="s">
        <v>164</v>
      </c>
      <c r="AI85" s="77">
        <v>90</v>
      </c>
      <c r="AJ85" s="66">
        <f>SUM(Z18/45)</f>
        <v>0.21111111111111111</v>
      </c>
      <c r="AK85" s="7" t="s">
        <v>165</v>
      </c>
      <c r="AL85" s="77">
        <v>90</v>
      </c>
      <c r="AM85" s="187">
        <f>SUM(Z18/45)</f>
        <v>0.21111111111111111</v>
      </c>
      <c r="AN85" s="7" t="s">
        <v>166</v>
      </c>
      <c r="AO85" s="77">
        <v>90</v>
      </c>
      <c r="AP85" s="187">
        <f>SUM(Z18/45)</f>
        <v>0.21111111111111111</v>
      </c>
      <c r="AQ85" s="216">
        <v>42728</v>
      </c>
      <c r="AR85" s="156"/>
      <c r="AS85" s="77">
        <v>180</v>
      </c>
      <c r="AT85" s="33"/>
      <c r="AU85" s="156"/>
      <c r="AV85" s="77">
        <v>180</v>
      </c>
      <c r="AW85" s="33"/>
      <c r="AX85" s="230">
        <f t="shared" si="3"/>
        <v>106</v>
      </c>
      <c r="AY85" s="490"/>
      <c r="BA85" s="133"/>
      <c r="BB85" s="133"/>
      <c r="BC85" s="133"/>
    </row>
    <row r="86" spans="2:55" ht="13.8" thickBot="1" x14ac:dyDescent="0.3">
      <c r="B86" s="488"/>
      <c r="C86" s="59">
        <v>52</v>
      </c>
      <c r="D86" s="243" t="s">
        <v>15</v>
      </c>
      <c r="E86" s="227"/>
      <c r="F86" s="227"/>
      <c r="G86" s="227"/>
      <c r="H86" s="227"/>
      <c r="I86" s="227"/>
      <c r="J86" s="227"/>
      <c r="K86" s="61"/>
      <c r="L86" s="61"/>
      <c r="M86" s="61"/>
      <c r="N86" s="61"/>
      <c r="O86" s="61"/>
      <c r="P86" s="61"/>
      <c r="Q86" s="60"/>
      <c r="R86" s="61"/>
      <c r="S86" s="61"/>
      <c r="T86" s="62"/>
      <c r="U86" s="61"/>
      <c r="V86" s="61"/>
      <c r="W86" s="63"/>
      <c r="X86" s="64"/>
      <c r="Y86" s="61"/>
      <c r="Z86" s="61"/>
      <c r="AA86" s="61"/>
      <c r="AB86" s="61"/>
      <c r="AC86" s="61"/>
      <c r="AD86" s="61"/>
      <c r="AE86" s="61"/>
      <c r="AF86" s="61"/>
      <c r="AG86" s="62"/>
      <c r="AH86" s="61"/>
      <c r="AI86" s="61"/>
      <c r="AJ86" s="61"/>
      <c r="AK86" s="61"/>
      <c r="AL86" s="61"/>
      <c r="AM86" s="62"/>
      <c r="AN86" s="61"/>
      <c r="AO86" s="61"/>
      <c r="AP86" s="61"/>
      <c r="AQ86" s="60"/>
      <c r="AR86" s="61"/>
      <c r="AS86" s="61"/>
      <c r="AT86" s="61"/>
      <c r="AU86" s="61"/>
      <c r="AV86" s="61"/>
      <c r="AW86" s="63"/>
      <c r="AX86" s="201">
        <f t="shared" si="3"/>
        <v>0</v>
      </c>
      <c r="AY86" s="491"/>
      <c r="BA86" s="133"/>
      <c r="BB86" s="133"/>
      <c r="BC86" s="133"/>
    </row>
    <row r="87" spans="2:55" ht="13.8" thickBot="1" x14ac:dyDescent="0.3">
      <c r="B87" s="31"/>
      <c r="C87" s="31"/>
      <c r="D87" s="31"/>
      <c r="E87" s="86"/>
      <c r="F87" s="87"/>
      <c r="G87" s="71"/>
      <c r="H87" s="86"/>
      <c r="I87" s="87"/>
      <c r="J87" s="71"/>
      <c r="K87" s="86"/>
      <c r="L87" s="87"/>
      <c r="M87" s="71"/>
      <c r="N87" s="86"/>
      <c r="O87" s="87"/>
      <c r="P87" s="71"/>
      <c r="Q87" s="71"/>
      <c r="R87" s="86"/>
      <c r="S87" s="87"/>
      <c r="T87" s="31"/>
      <c r="U87" s="86"/>
      <c r="V87" s="87"/>
      <c r="W87" s="31"/>
      <c r="X87" s="71"/>
      <c r="Y87" s="86"/>
      <c r="Z87" s="87"/>
      <c r="AA87" s="71"/>
      <c r="AB87" s="86"/>
      <c r="AC87" s="87"/>
      <c r="AD87" s="71"/>
      <c r="AE87" s="86"/>
      <c r="AF87" s="87"/>
      <c r="AG87" s="31"/>
      <c r="AH87" s="86"/>
      <c r="AI87" s="87"/>
      <c r="AJ87" s="71"/>
      <c r="AK87" s="86"/>
      <c r="AL87" s="87"/>
      <c r="AM87" s="31"/>
      <c r="AN87" s="86"/>
      <c r="AO87" s="87"/>
      <c r="AP87" s="71"/>
      <c r="AQ87" s="71"/>
      <c r="AR87" s="86"/>
      <c r="AS87" s="87"/>
      <c r="AT87" s="71"/>
      <c r="AU87" s="86"/>
      <c r="AV87" s="87"/>
      <c r="AW87" s="71"/>
      <c r="AX87" s="88"/>
      <c r="AY87" s="68"/>
    </row>
    <row r="88" spans="2:55" x14ac:dyDescent="0.25">
      <c r="C88" s="31"/>
      <c r="D88" s="395" t="s">
        <v>156</v>
      </c>
      <c r="E88" s="92">
        <f>COUNTIF(E28:E86,"A1")</f>
        <v>0</v>
      </c>
      <c r="F88" s="109">
        <v>90</v>
      </c>
      <c r="G88" s="110"/>
      <c r="H88" s="92">
        <f>COUNTIF(H28:H86,"A1")</f>
        <v>0</v>
      </c>
      <c r="I88" s="109">
        <v>90</v>
      </c>
      <c r="J88" s="110"/>
      <c r="K88" s="92">
        <f>COUNTIF(K28:K86,"A1")</f>
        <v>0</v>
      </c>
      <c r="L88" s="109">
        <v>90</v>
      </c>
      <c r="M88" s="110"/>
      <c r="N88" s="92">
        <f>COUNTIF(N28:N86,"A1")</f>
        <v>0</v>
      </c>
      <c r="O88" s="109">
        <v>90</v>
      </c>
      <c r="P88" s="110"/>
      <c r="Q88" s="244"/>
      <c r="R88" s="92">
        <f>COUNTIF(R28:R86,"A1")</f>
        <v>0</v>
      </c>
      <c r="S88" s="109">
        <v>90</v>
      </c>
      <c r="T88" s="245"/>
      <c r="U88" s="92">
        <f>COUNTIF(U28:U86,"A1")</f>
        <v>0</v>
      </c>
      <c r="V88" s="109">
        <v>90</v>
      </c>
      <c r="W88" s="246"/>
      <c r="X88" s="110"/>
      <c r="Y88" s="92">
        <f>COUNTIF(Y28:Y86,"A1")</f>
        <v>0</v>
      </c>
      <c r="Z88" s="109">
        <v>90</v>
      </c>
      <c r="AA88" s="110"/>
      <c r="AB88" s="92">
        <f>COUNTIF(AB28:AB86,"A1")</f>
        <v>0</v>
      </c>
      <c r="AC88" s="109">
        <v>90</v>
      </c>
      <c r="AD88" s="110"/>
      <c r="AE88" s="92">
        <f>COUNTIF(AE28:AE86,"A1")</f>
        <v>0</v>
      </c>
      <c r="AF88" s="109">
        <v>90</v>
      </c>
      <c r="AG88" s="247"/>
      <c r="AH88" s="92">
        <f>COUNTIF(AH28:AH86,"A1")</f>
        <v>0</v>
      </c>
      <c r="AI88" s="109">
        <v>90</v>
      </c>
      <c r="AJ88" s="248"/>
      <c r="AK88" s="92">
        <f>COUNTIF(AK28:AK86,"A1")</f>
        <v>0</v>
      </c>
      <c r="AL88" s="109">
        <v>90</v>
      </c>
      <c r="AM88" s="247"/>
      <c r="AN88" s="92">
        <f>COUNTIF(AN28:AN86,"A1")</f>
        <v>0</v>
      </c>
      <c r="AO88" s="109">
        <v>90</v>
      </c>
      <c r="AP88" s="149"/>
      <c r="AQ88" s="110"/>
      <c r="AR88" s="92">
        <f>COUNTIF(AR28:AR86,"A1")</f>
        <v>0</v>
      </c>
      <c r="AS88" s="146">
        <v>180</v>
      </c>
      <c r="AT88" s="110"/>
      <c r="AU88" s="92">
        <f>COUNTIF(AU28:AU86,"A1")</f>
        <v>0</v>
      </c>
      <c r="AV88" s="146">
        <v>180</v>
      </c>
      <c r="AW88" s="149"/>
      <c r="AX88" s="249">
        <f>SUM(E88*F88+H88*I88+K88*L88+N88*O88+R88*S88+U88*V88+Y88*Z88+AB88*AC88+AE88*AF88+AH88*AI88+AK88*AL88+AN88*AO88+AR88*AS88+AU88*AV88)</f>
        <v>0</v>
      </c>
      <c r="AY88" s="68"/>
    </row>
    <row r="89" spans="2:55" x14ac:dyDescent="0.25">
      <c r="C89" s="31"/>
      <c r="D89" s="394" t="s">
        <v>157</v>
      </c>
      <c r="E89" s="142">
        <f>COUNTIF(E28:E86,"B1")</f>
        <v>0</v>
      </c>
      <c r="F89" s="101">
        <v>90</v>
      </c>
      <c r="G89" s="102"/>
      <c r="H89" s="142">
        <f>COUNTIF(H28:H86,"B1")</f>
        <v>0</v>
      </c>
      <c r="I89" s="101">
        <v>90</v>
      </c>
      <c r="J89" s="102"/>
      <c r="K89" s="142">
        <f>COUNTIF(K28:K86,"B1")</f>
        <v>0</v>
      </c>
      <c r="L89" s="101">
        <v>90</v>
      </c>
      <c r="M89" s="102"/>
      <c r="N89" s="142">
        <f>COUNTIF(N28:N86,"B1")</f>
        <v>0</v>
      </c>
      <c r="O89" s="101">
        <v>90</v>
      </c>
      <c r="P89" s="102"/>
      <c r="Q89" s="250"/>
      <c r="R89" s="142">
        <f>COUNTIF(R28:R86,"B1")</f>
        <v>0</v>
      </c>
      <c r="S89" s="101">
        <v>90</v>
      </c>
      <c r="T89" s="251"/>
      <c r="U89" s="142">
        <f>COUNTIF(U28:U86,"B1")</f>
        <v>0</v>
      </c>
      <c r="V89" s="101">
        <v>90</v>
      </c>
      <c r="W89" s="252"/>
      <c r="X89" s="102"/>
      <c r="Y89" s="142">
        <f>COUNTIF(Y28:Y86,"B1")</f>
        <v>0</v>
      </c>
      <c r="Z89" s="101">
        <v>90</v>
      </c>
      <c r="AA89" s="102"/>
      <c r="AB89" s="142">
        <f>COUNTIF(AB28:AB86,"B1")</f>
        <v>0</v>
      </c>
      <c r="AC89" s="101">
        <v>90</v>
      </c>
      <c r="AD89" s="102"/>
      <c r="AE89" s="142">
        <f>COUNTIF(AE28:AE86,"B1")</f>
        <v>0</v>
      </c>
      <c r="AF89" s="101">
        <v>90</v>
      </c>
      <c r="AG89" s="253"/>
      <c r="AH89" s="142">
        <f>COUNTIF(AH28:AH86,"B1")</f>
        <v>0</v>
      </c>
      <c r="AI89" s="101">
        <v>90</v>
      </c>
      <c r="AJ89" s="103"/>
      <c r="AK89" s="142">
        <f>COUNTIF(AK28:AK86,"B1")</f>
        <v>0</v>
      </c>
      <c r="AL89" s="101">
        <v>90</v>
      </c>
      <c r="AM89" s="253"/>
      <c r="AN89" s="142">
        <f>COUNTIF(AN28:AN86,"B1")</f>
        <v>0</v>
      </c>
      <c r="AO89" s="101">
        <v>90</v>
      </c>
      <c r="AP89" s="150"/>
      <c r="AQ89" s="102"/>
      <c r="AR89" s="142">
        <f>COUNTIF(AR28:AR86,"B1")</f>
        <v>0</v>
      </c>
      <c r="AS89" s="101">
        <v>180</v>
      </c>
      <c r="AT89" s="102"/>
      <c r="AU89" s="142">
        <f>COUNTIF(AU28:AU86,"B1")</f>
        <v>0</v>
      </c>
      <c r="AV89" s="101">
        <v>180</v>
      </c>
      <c r="AW89" s="150"/>
      <c r="AX89" s="254">
        <f t="shared" ref="AX89:AX99" si="4">SUM(E89*F89+H89*I89+K89*L89+N89*O89+R89*S89+U89*V89+Y89*Z89+AB89*AC89+AE89*AF89+AH89*AI89+AK89*AL89+AN89*AO89+AR89*AS89+AU89*AV89)</f>
        <v>0</v>
      </c>
      <c r="AY89" s="68"/>
    </row>
    <row r="90" spans="2:55" x14ac:dyDescent="0.25">
      <c r="C90" s="31"/>
      <c r="D90" s="83" t="s">
        <v>158</v>
      </c>
      <c r="E90" s="159">
        <f>COUNTIF(E28:E86,"B2")</f>
        <v>0</v>
      </c>
      <c r="F90" s="101">
        <v>90</v>
      </c>
      <c r="G90" s="105"/>
      <c r="H90" s="159">
        <f>COUNTIF(H28:H86,"B2")</f>
        <v>0</v>
      </c>
      <c r="I90" s="101">
        <v>90</v>
      </c>
      <c r="J90" s="105"/>
      <c r="K90" s="159">
        <f>COUNTIF(K28:K86,"B2")</f>
        <v>0</v>
      </c>
      <c r="L90" s="101">
        <v>90</v>
      </c>
      <c r="M90" s="105"/>
      <c r="N90" s="159">
        <f>COUNTIF(N28:N86,"B2")</f>
        <v>0</v>
      </c>
      <c r="O90" s="101">
        <v>90</v>
      </c>
      <c r="P90" s="105"/>
      <c r="Q90" s="255"/>
      <c r="R90" s="159">
        <f>COUNTIF(R28:R86,"B2")</f>
        <v>0</v>
      </c>
      <c r="S90" s="101">
        <v>90</v>
      </c>
      <c r="T90" s="256"/>
      <c r="U90" s="159">
        <f>COUNTIF(U28:U86,"B2")</f>
        <v>0</v>
      </c>
      <c r="V90" s="101">
        <v>90</v>
      </c>
      <c r="W90" s="257"/>
      <c r="X90" s="105"/>
      <c r="Y90" s="159">
        <f>COUNTIF(Y28:Y86,"B2")</f>
        <v>0</v>
      </c>
      <c r="Z90" s="101">
        <v>90</v>
      </c>
      <c r="AA90" s="105"/>
      <c r="AB90" s="159">
        <f>COUNTIF(AB28:AB86,"B2")</f>
        <v>0</v>
      </c>
      <c r="AC90" s="101">
        <v>90</v>
      </c>
      <c r="AD90" s="105"/>
      <c r="AE90" s="159">
        <f>COUNTIF(AE28:AE86,"B2")</f>
        <v>0</v>
      </c>
      <c r="AF90" s="101">
        <v>90</v>
      </c>
      <c r="AG90" s="258"/>
      <c r="AH90" s="159">
        <f>COUNTIF(AH28:AH86,"B2")</f>
        <v>0</v>
      </c>
      <c r="AI90" s="101">
        <v>90</v>
      </c>
      <c r="AJ90" s="259"/>
      <c r="AK90" s="159">
        <f>COUNTIF(AK28:AK86,"B2")</f>
        <v>0</v>
      </c>
      <c r="AL90" s="101">
        <v>90</v>
      </c>
      <c r="AM90" s="258"/>
      <c r="AN90" s="159">
        <f>COUNTIF(AN28:AN86,"B2")</f>
        <v>0</v>
      </c>
      <c r="AO90" s="101">
        <v>90</v>
      </c>
      <c r="AP90" s="151"/>
      <c r="AQ90" s="105"/>
      <c r="AR90" s="159">
        <f>COUNTIF(AR28:AR86,"B2")</f>
        <v>0</v>
      </c>
      <c r="AS90" s="101">
        <v>180</v>
      </c>
      <c r="AT90" s="105"/>
      <c r="AU90" s="159">
        <f>COUNTIF(AU28:AU86,"B2")</f>
        <v>0</v>
      </c>
      <c r="AV90" s="101">
        <v>180</v>
      </c>
      <c r="AW90" s="151"/>
      <c r="AX90" s="254">
        <f t="shared" si="4"/>
        <v>0</v>
      </c>
      <c r="AY90" s="68"/>
      <c r="AZ90" s="65"/>
    </row>
    <row r="91" spans="2:55" x14ac:dyDescent="0.25">
      <c r="C91" s="31"/>
      <c r="D91" s="99" t="s">
        <v>159</v>
      </c>
      <c r="E91" s="160">
        <f>COUNTIF(E28:E86,"C1")</f>
        <v>0</v>
      </c>
      <c r="F91" s="101">
        <v>90</v>
      </c>
      <c r="G91" s="106"/>
      <c r="H91" s="160">
        <f>COUNTIF(H28:H86,"C1")</f>
        <v>0</v>
      </c>
      <c r="I91" s="101">
        <v>90</v>
      </c>
      <c r="J91" s="106"/>
      <c r="K91" s="160">
        <f>COUNTIF(K28:K86,"C1")</f>
        <v>0</v>
      </c>
      <c r="L91" s="101">
        <v>90</v>
      </c>
      <c r="M91" s="106"/>
      <c r="N91" s="160">
        <f>COUNTIF(N28:N86,"C1")</f>
        <v>0</v>
      </c>
      <c r="O91" s="101">
        <v>90</v>
      </c>
      <c r="P91" s="106"/>
      <c r="Q91" s="260"/>
      <c r="R91" s="160">
        <f>COUNTIF(R28:R86,"C1")</f>
        <v>37</v>
      </c>
      <c r="S91" s="101">
        <v>90</v>
      </c>
      <c r="T91" s="261"/>
      <c r="U91" s="160">
        <f>COUNTIF(U28:U86,"C1")</f>
        <v>0</v>
      </c>
      <c r="V91" s="101">
        <v>90</v>
      </c>
      <c r="W91" s="262"/>
      <c r="X91" s="106"/>
      <c r="Y91" s="160">
        <f>COUNTIF(Y28:Y86,"C1")</f>
        <v>0</v>
      </c>
      <c r="Z91" s="101">
        <v>90</v>
      </c>
      <c r="AA91" s="106"/>
      <c r="AB91" s="160">
        <f>COUNTIF(AB28:AB86,"C1")</f>
        <v>0</v>
      </c>
      <c r="AC91" s="101">
        <v>90</v>
      </c>
      <c r="AD91" s="106"/>
      <c r="AE91" s="160">
        <f>COUNTIF(AE28:AE86,"C1")</f>
        <v>0</v>
      </c>
      <c r="AF91" s="101">
        <v>90</v>
      </c>
      <c r="AG91" s="263"/>
      <c r="AH91" s="160">
        <f>COUNTIF(AH28:AH86,"C1")</f>
        <v>0</v>
      </c>
      <c r="AI91" s="101">
        <v>90</v>
      </c>
      <c r="AJ91" s="264"/>
      <c r="AK91" s="160">
        <f>COUNTIF(AK28:AK86,"C1")</f>
        <v>0</v>
      </c>
      <c r="AL91" s="101">
        <v>90</v>
      </c>
      <c r="AM91" s="263"/>
      <c r="AN91" s="160">
        <f>COUNTIF(AN28:AN86,"C1")</f>
        <v>0</v>
      </c>
      <c r="AO91" s="101">
        <v>90</v>
      </c>
      <c r="AP91" s="152"/>
      <c r="AQ91" s="106"/>
      <c r="AR91" s="160">
        <f>COUNTIF(AR28:AR86,"C1")</f>
        <v>0</v>
      </c>
      <c r="AS91" s="101">
        <v>180</v>
      </c>
      <c r="AT91" s="106"/>
      <c r="AU91" s="160">
        <f>COUNTIF(AU28:AU86,"C1")</f>
        <v>0</v>
      </c>
      <c r="AV91" s="101">
        <v>180</v>
      </c>
      <c r="AW91" s="152"/>
      <c r="AX91" s="254">
        <f t="shared" si="4"/>
        <v>3330</v>
      </c>
      <c r="AY91" s="68"/>
      <c r="AZ91" s="65"/>
    </row>
    <row r="92" spans="2:55" x14ac:dyDescent="0.25">
      <c r="C92" s="31"/>
      <c r="D92" s="83" t="s">
        <v>160</v>
      </c>
      <c r="E92" s="142">
        <f>COUNTIF(E28:E86,"C2")</f>
        <v>0</v>
      </c>
      <c r="F92" s="101">
        <v>90</v>
      </c>
      <c r="G92" s="102"/>
      <c r="H92" s="142">
        <f>COUNTIF(H28:H86,"C2")</f>
        <v>0</v>
      </c>
      <c r="I92" s="101">
        <v>90</v>
      </c>
      <c r="J92" s="102"/>
      <c r="K92" s="142">
        <f>COUNTIF(K28:K86,"C2")</f>
        <v>0</v>
      </c>
      <c r="L92" s="101">
        <v>90</v>
      </c>
      <c r="M92" s="102"/>
      <c r="N92" s="142">
        <f>COUNTIF(N28:N86,"C2")</f>
        <v>0</v>
      </c>
      <c r="O92" s="101">
        <v>90</v>
      </c>
      <c r="P92" s="102"/>
      <c r="Q92" s="250"/>
      <c r="R92" s="142">
        <f>COUNTIF(R28:R86,"C2")</f>
        <v>0</v>
      </c>
      <c r="S92" s="101">
        <v>90</v>
      </c>
      <c r="T92" s="251"/>
      <c r="U92" s="142">
        <f>COUNTIF(U28:U86,"C2")</f>
        <v>0</v>
      </c>
      <c r="V92" s="101">
        <v>90</v>
      </c>
      <c r="W92" s="252"/>
      <c r="X92" s="102"/>
      <c r="Y92" s="142">
        <f>COUNTIF(Y28:Y86,"C2")</f>
        <v>0</v>
      </c>
      <c r="Z92" s="101">
        <v>90</v>
      </c>
      <c r="AA92" s="102"/>
      <c r="AB92" s="142">
        <f>COUNTIF(AB28:AB86,"C2")</f>
        <v>0</v>
      </c>
      <c r="AC92" s="101">
        <v>90</v>
      </c>
      <c r="AD92" s="102"/>
      <c r="AE92" s="142">
        <f>COUNTIF(AE28:AE86,"C2")</f>
        <v>39</v>
      </c>
      <c r="AF92" s="101">
        <v>90</v>
      </c>
      <c r="AG92" s="253"/>
      <c r="AH92" s="142">
        <f>COUNTIF(AH28:AH86,"C2")</f>
        <v>0</v>
      </c>
      <c r="AI92" s="101">
        <v>90</v>
      </c>
      <c r="AJ92" s="103"/>
      <c r="AK92" s="142">
        <f>COUNTIF(AK28:AK86,"C2")</f>
        <v>0</v>
      </c>
      <c r="AL92" s="101">
        <v>90</v>
      </c>
      <c r="AM92" s="253"/>
      <c r="AN92" s="142">
        <f>COUNTIF(AN28:AN86,"C2")</f>
        <v>0</v>
      </c>
      <c r="AO92" s="101">
        <v>90</v>
      </c>
      <c r="AP92" s="150"/>
      <c r="AQ92" s="102"/>
      <c r="AR92" s="142">
        <f>COUNTIF(AR28:AR86,"C2")</f>
        <v>0</v>
      </c>
      <c r="AS92" s="101">
        <v>180</v>
      </c>
      <c r="AT92" s="102"/>
      <c r="AU92" s="142">
        <f>COUNTIF(AU28:AU86,"C2")</f>
        <v>0</v>
      </c>
      <c r="AV92" s="101">
        <v>180</v>
      </c>
      <c r="AW92" s="150"/>
      <c r="AX92" s="254">
        <f t="shared" si="4"/>
        <v>3510</v>
      </c>
      <c r="AY92" s="68"/>
      <c r="AZ92" s="65"/>
    </row>
    <row r="93" spans="2:55" x14ac:dyDescent="0.25">
      <c r="C93" s="31"/>
      <c r="D93" s="83" t="s">
        <v>161</v>
      </c>
      <c r="E93" s="142">
        <f>COUNTIF(E28:E86,"C3")</f>
        <v>0</v>
      </c>
      <c r="F93" s="101">
        <v>90</v>
      </c>
      <c r="G93" s="102"/>
      <c r="H93" s="142">
        <f>COUNTIF(H28:H86,"C3")</f>
        <v>0</v>
      </c>
      <c r="I93" s="101">
        <v>90</v>
      </c>
      <c r="J93" s="102"/>
      <c r="K93" s="142">
        <f>COUNTIF(K28:K86,"C3")</f>
        <v>0</v>
      </c>
      <c r="L93" s="101">
        <v>90</v>
      </c>
      <c r="M93" s="102"/>
      <c r="N93" s="142">
        <f>COUNTIF(N28:N86,"C3")</f>
        <v>0</v>
      </c>
      <c r="O93" s="101">
        <v>90</v>
      </c>
      <c r="P93" s="102"/>
      <c r="Q93" s="260"/>
      <c r="R93" s="142">
        <f>COUNTIF(R28:R86,"C3")</f>
        <v>0</v>
      </c>
      <c r="S93" s="101">
        <v>90</v>
      </c>
      <c r="T93" s="261"/>
      <c r="U93" s="142">
        <f>COUNTIF(U28:U86,"C3")</f>
        <v>0</v>
      </c>
      <c r="V93" s="101">
        <v>90</v>
      </c>
      <c r="W93" s="262"/>
      <c r="X93" s="106"/>
      <c r="Y93" s="142">
        <f>COUNTIF(Y28:Y86,"C3")</f>
        <v>0</v>
      </c>
      <c r="Z93" s="101">
        <v>90</v>
      </c>
      <c r="AA93" s="102"/>
      <c r="AB93" s="142">
        <f>COUNTIF(AB28:AB86,"C3")</f>
        <v>0</v>
      </c>
      <c r="AC93" s="101">
        <v>90</v>
      </c>
      <c r="AD93" s="102"/>
      <c r="AE93" s="142">
        <f>COUNTIF(AE28:AE86,"C3")</f>
        <v>0</v>
      </c>
      <c r="AF93" s="101">
        <v>90</v>
      </c>
      <c r="AG93" s="263"/>
      <c r="AH93" s="142">
        <f>COUNTIF(AH28:AH86,"C3")</f>
        <v>0</v>
      </c>
      <c r="AI93" s="101">
        <v>90</v>
      </c>
      <c r="AJ93" s="103"/>
      <c r="AK93" s="142">
        <f>COUNTIF(AK28:AK86,"C3")</f>
        <v>0</v>
      </c>
      <c r="AL93" s="101">
        <v>90</v>
      </c>
      <c r="AM93" s="263"/>
      <c r="AN93" s="142">
        <f>COUNTIF(AN28:AN86,"C3")</f>
        <v>0</v>
      </c>
      <c r="AO93" s="101">
        <v>90</v>
      </c>
      <c r="AP93" s="150"/>
      <c r="AQ93" s="106"/>
      <c r="AR93" s="142">
        <f>COUNTIF(AR28:AR86,"C3")</f>
        <v>0</v>
      </c>
      <c r="AS93" s="101">
        <v>180</v>
      </c>
      <c r="AT93" s="102"/>
      <c r="AU93" s="142">
        <f>COUNTIF(AU28:AU86,"C3")</f>
        <v>0</v>
      </c>
      <c r="AV93" s="101">
        <v>180</v>
      </c>
      <c r="AW93" s="150"/>
      <c r="AX93" s="254">
        <f t="shared" si="4"/>
        <v>0</v>
      </c>
      <c r="AY93" s="68"/>
      <c r="AZ93" s="65"/>
    </row>
    <row r="94" spans="2:55" x14ac:dyDescent="0.25">
      <c r="C94" s="31"/>
      <c r="D94" s="83" t="s">
        <v>162</v>
      </c>
      <c r="E94" s="142">
        <f>COUNTIF(E28:E86,"C4")</f>
        <v>0</v>
      </c>
      <c r="F94" s="101">
        <v>90</v>
      </c>
      <c r="G94" s="103"/>
      <c r="H94" s="142">
        <f>COUNTIF(H28:H86,"C4")</f>
        <v>0</v>
      </c>
      <c r="I94" s="101">
        <v>90</v>
      </c>
      <c r="J94" s="103"/>
      <c r="K94" s="142">
        <f>COUNTIF(K28:K86,"C4")</f>
        <v>0</v>
      </c>
      <c r="L94" s="101">
        <v>90</v>
      </c>
      <c r="M94" s="103"/>
      <c r="N94" s="142">
        <f>COUNTIF(N28:N86,"C4")</f>
        <v>0</v>
      </c>
      <c r="O94" s="101">
        <v>90</v>
      </c>
      <c r="P94" s="265"/>
      <c r="Q94" s="260"/>
      <c r="R94" s="142">
        <f>COUNTIF(R28:R86,"C4")</f>
        <v>0</v>
      </c>
      <c r="S94" s="101">
        <v>90</v>
      </c>
      <c r="T94" s="261"/>
      <c r="U94" s="142">
        <f>COUNTIF(U28:U86,"C4")</f>
        <v>0</v>
      </c>
      <c r="V94" s="101">
        <v>90</v>
      </c>
      <c r="W94" s="262"/>
      <c r="X94" s="106"/>
      <c r="Y94" s="142">
        <f>COUNTIF(Y28:Y86,"C4")</f>
        <v>0</v>
      </c>
      <c r="Z94" s="101">
        <v>90</v>
      </c>
      <c r="AA94" s="103"/>
      <c r="AB94" s="142">
        <f>COUNTIF(AB28:AB86,"C4")</f>
        <v>0</v>
      </c>
      <c r="AC94" s="101">
        <v>90</v>
      </c>
      <c r="AD94" s="103"/>
      <c r="AE94" s="142">
        <f>COUNTIF(AE28:AE86,"C4")</f>
        <v>0</v>
      </c>
      <c r="AF94" s="101">
        <v>90</v>
      </c>
      <c r="AG94" s="263"/>
      <c r="AH94" s="142">
        <f>COUNTIF(AH28:AH86,"C4")</f>
        <v>0</v>
      </c>
      <c r="AI94" s="101">
        <v>90</v>
      </c>
      <c r="AJ94" s="103"/>
      <c r="AK94" s="142">
        <f>COUNTIF(AK28:AK86,"C4")</f>
        <v>0</v>
      </c>
      <c r="AL94" s="101">
        <v>90</v>
      </c>
      <c r="AM94" s="263"/>
      <c r="AN94" s="142">
        <f>COUNTIF(AN28:AN86,"C4")</f>
        <v>0</v>
      </c>
      <c r="AO94" s="101">
        <v>90</v>
      </c>
      <c r="AP94" s="150"/>
      <c r="AQ94" s="106"/>
      <c r="AR94" s="142">
        <f>COUNTIF(AR28:AR86,"C4")</f>
        <v>0</v>
      </c>
      <c r="AS94" s="101">
        <v>180</v>
      </c>
      <c r="AT94" s="103"/>
      <c r="AU94" s="142">
        <f>COUNTIF(AU28:AU86,"C4")</f>
        <v>0</v>
      </c>
      <c r="AV94" s="101">
        <v>180</v>
      </c>
      <c r="AW94" s="150"/>
      <c r="AX94" s="254">
        <f t="shared" si="4"/>
        <v>0</v>
      </c>
      <c r="AY94" s="68"/>
      <c r="AZ94" s="65"/>
    </row>
    <row r="95" spans="2:55" x14ac:dyDescent="0.25">
      <c r="C95" s="31"/>
      <c r="D95" s="83" t="s">
        <v>163</v>
      </c>
      <c r="E95" s="142">
        <f>COUNTIF(E28:E86,"C5")</f>
        <v>0</v>
      </c>
      <c r="F95" s="101">
        <v>90</v>
      </c>
      <c r="G95" s="102"/>
      <c r="H95" s="142">
        <f>COUNTIF(H28:H86,"C5")</f>
        <v>0</v>
      </c>
      <c r="I95" s="101">
        <v>90</v>
      </c>
      <c r="J95" s="102"/>
      <c r="K95" s="142">
        <f>COUNTIF(K28:K86,"C5")</f>
        <v>0</v>
      </c>
      <c r="L95" s="101">
        <v>90</v>
      </c>
      <c r="M95" s="102"/>
      <c r="N95" s="142">
        <f>COUNTIF(N28:N86,"C5")</f>
        <v>0</v>
      </c>
      <c r="O95" s="101">
        <v>90</v>
      </c>
      <c r="P95" s="102"/>
      <c r="Q95" s="250"/>
      <c r="R95" s="142">
        <f>COUNTIF(R28:R86,"C5")</f>
        <v>0</v>
      </c>
      <c r="S95" s="101">
        <v>90</v>
      </c>
      <c r="T95" s="251"/>
      <c r="U95" s="142">
        <f>COUNTIF(U28:U86,"C5")</f>
        <v>0</v>
      </c>
      <c r="V95" s="101">
        <v>90</v>
      </c>
      <c r="W95" s="252"/>
      <c r="X95" s="102"/>
      <c r="Y95" s="142">
        <f>COUNTIF(Y28:Y86,"C5")</f>
        <v>0</v>
      </c>
      <c r="Z95" s="101">
        <v>90</v>
      </c>
      <c r="AA95" s="102"/>
      <c r="AB95" s="142">
        <f>COUNTIF(AB28:AB86,"C5")</f>
        <v>0</v>
      </c>
      <c r="AC95" s="101">
        <v>90</v>
      </c>
      <c r="AD95" s="102"/>
      <c r="AE95" s="142">
        <f>COUNTIF(AE28:AE86,"C5")</f>
        <v>0</v>
      </c>
      <c r="AF95" s="101">
        <v>90</v>
      </c>
      <c r="AG95" s="253"/>
      <c r="AH95" s="142">
        <f>COUNTIF(AH28:AH86,"C5")</f>
        <v>0</v>
      </c>
      <c r="AI95" s="101">
        <v>90</v>
      </c>
      <c r="AJ95" s="103"/>
      <c r="AK95" s="142">
        <f>COUNTIF(AK28:AK86,"C5")</f>
        <v>0</v>
      </c>
      <c r="AL95" s="101">
        <v>90</v>
      </c>
      <c r="AM95" s="253"/>
      <c r="AN95" s="142">
        <f>COUNTIF(AN28:AN86,"C5")</f>
        <v>0</v>
      </c>
      <c r="AO95" s="101">
        <v>90</v>
      </c>
      <c r="AP95" s="150"/>
      <c r="AQ95" s="102"/>
      <c r="AR95" s="142">
        <f>COUNTIF(AR28:AR86,"C5")</f>
        <v>0</v>
      </c>
      <c r="AS95" s="101">
        <v>180</v>
      </c>
      <c r="AT95" s="102"/>
      <c r="AU95" s="142">
        <f>COUNTIF(AU28:AU86,"C5")</f>
        <v>0</v>
      </c>
      <c r="AV95" s="101">
        <v>180</v>
      </c>
      <c r="AW95" s="150"/>
      <c r="AX95" s="254">
        <f t="shared" si="4"/>
        <v>0</v>
      </c>
      <c r="AY95" s="68"/>
      <c r="AZ95" s="65"/>
    </row>
    <row r="96" spans="2:55" x14ac:dyDescent="0.25">
      <c r="C96" s="31"/>
      <c r="D96" s="83" t="s">
        <v>164</v>
      </c>
      <c r="E96" s="142">
        <f>COUNTIF(E28:E86,"D1")</f>
        <v>0</v>
      </c>
      <c r="F96" s="101">
        <v>90</v>
      </c>
      <c r="G96" s="102"/>
      <c r="H96" s="142">
        <f>COUNTIF(H28:H86,"D1")</f>
        <v>0</v>
      </c>
      <c r="I96" s="101">
        <v>90</v>
      </c>
      <c r="J96" s="102"/>
      <c r="K96" s="142">
        <f>COUNTIF(K28:K86,"D1")</f>
        <v>18</v>
      </c>
      <c r="L96" s="101">
        <v>90</v>
      </c>
      <c r="M96" s="102"/>
      <c r="N96" s="142">
        <f>COUNTIF(N28:N86,"D1")</f>
        <v>0</v>
      </c>
      <c r="O96" s="101">
        <v>90</v>
      </c>
      <c r="P96" s="102"/>
      <c r="Q96" s="250"/>
      <c r="R96" s="142">
        <f>COUNTIF(R28:R86,"D1")</f>
        <v>0</v>
      </c>
      <c r="S96" s="101">
        <v>90</v>
      </c>
      <c r="T96" s="251"/>
      <c r="U96" s="142">
        <f>COUNTIF(U28:U86,"D1")</f>
        <v>0</v>
      </c>
      <c r="V96" s="101">
        <v>90</v>
      </c>
      <c r="W96" s="252"/>
      <c r="X96" s="102"/>
      <c r="Y96" s="142">
        <f>COUNTIF(Y28:Y86,"D1")</f>
        <v>0</v>
      </c>
      <c r="Z96" s="101">
        <v>90</v>
      </c>
      <c r="AA96" s="102"/>
      <c r="AB96" s="142">
        <f>COUNTIF(AB28:AB86,"D1")</f>
        <v>0</v>
      </c>
      <c r="AC96" s="101">
        <v>90</v>
      </c>
      <c r="AD96" s="102"/>
      <c r="AE96" s="142">
        <f>COUNTIF(AE28:AE86,"D1")</f>
        <v>0</v>
      </c>
      <c r="AF96" s="101">
        <v>90</v>
      </c>
      <c r="AG96" s="253"/>
      <c r="AH96" s="142">
        <f>COUNTIF(AH28:AH86,"D1")</f>
        <v>21</v>
      </c>
      <c r="AI96" s="101">
        <v>90</v>
      </c>
      <c r="AJ96" s="103"/>
      <c r="AK96" s="142">
        <f>COUNTIF(AK28:AK86,"D1")</f>
        <v>0</v>
      </c>
      <c r="AL96" s="101">
        <v>90</v>
      </c>
      <c r="AM96" s="253"/>
      <c r="AN96" s="142">
        <f>COUNTIF(AN28:AN86,"D1")</f>
        <v>0</v>
      </c>
      <c r="AO96" s="101">
        <v>90</v>
      </c>
      <c r="AP96" s="150"/>
      <c r="AQ96" s="102"/>
      <c r="AR96" s="142">
        <f>COUNTIF(AR28:AR86,"D1")</f>
        <v>0</v>
      </c>
      <c r="AS96" s="101">
        <v>180</v>
      </c>
      <c r="AT96" s="102"/>
      <c r="AU96" s="142">
        <f>COUNTIF(AU28:AU86,"D1")</f>
        <v>0</v>
      </c>
      <c r="AV96" s="101">
        <v>180</v>
      </c>
      <c r="AW96" s="150"/>
      <c r="AX96" s="254">
        <f t="shared" si="4"/>
        <v>3510</v>
      </c>
      <c r="AY96" s="68"/>
      <c r="AZ96" s="65"/>
    </row>
    <row r="97" spans="2:52" x14ac:dyDescent="0.25">
      <c r="C97" s="31"/>
      <c r="D97" s="83" t="s">
        <v>165</v>
      </c>
      <c r="E97" s="142">
        <f>COUNTIF(E28:E86,"D2")</f>
        <v>0</v>
      </c>
      <c r="F97" s="101">
        <v>90</v>
      </c>
      <c r="G97" s="102"/>
      <c r="H97" s="142">
        <f>COUNTIF(H28:H86,"D2")</f>
        <v>0</v>
      </c>
      <c r="I97" s="101">
        <v>90</v>
      </c>
      <c r="J97" s="102"/>
      <c r="K97" s="142">
        <f>COUNTIF(K28:K86,"D2")</f>
        <v>0</v>
      </c>
      <c r="L97" s="101">
        <v>90</v>
      </c>
      <c r="M97" s="102"/>
      <c r="N97" s="142">
        <f>COUNTIF(N28:N86,"D2")</f>
        <v>0</v>
      </c>
      <c r="O97" s="101">
        <v>90</v>
      </c>
      <c r="P97" s="102"/>
      <c r="Q97" s="250"/>
      <c r="R97" s="142">
        <f>COUNTIF(R28:R86,"D2")</f>
        <v>0</v>
      </c>
      <c r="S97" s="101">
        <v>90</v>
      </c>
      <c r="T97" s="251"/>
      <c r="U97" s="142">
        <f>COUNTIF(U28:U86,"D2")</f>
        <v>0</v>
      </c>
      <c r="V97" s="101">
        <v>90</v>
      </c>
      <c r="W97" s="252"/>
      <c r="X97" s="102"/>
      <c r="Y97" s="142">
        <f>COUNTIF(Y28:Y86,"D2")</f>
        <v>0</v>
      </c>
      <c r="Z97" s="101">
        <v>90</v>
      </c>
      <c r="AA97" s="102"/>
      <c r="AB97" s="142">
        <f>COUNTIF(AB28:AB86,"D2")</f>
        <v>0</v>
      </c>
      <c r="AC97" s="101">
        <v>90</v>
      </c>
      <c r="AD97" s="102"/>
      <c r="AE97" s="142">
        <f>COUNTIF(AE28:AE86,"D2")</f>
        <v>0</v>
      </c>
      <c r="AF97" s="101">
        <v>90</v>
      </c>
      <c r="AG97" s="253"/>
      <c r="AH97" s="142">
        <f>COUNTIF(AH28:AH86,"D2")</f>
        <v>0</v>
      </c>
      <c r="AI97" s="101">
        <v>90</v>
      </c>
      <c r="AJ97" s="103"/>
      <c r="AK97" s="142">
        <f>COUNTIF(AK28:AK86,"D2")</f>
        <v>39</v>
      </c>
      <c r="AL97" s="101">
        <v>90</v>
      </c>
      <c r="AM97" s="253"/>
      <c r="AN97" s="142">
        <f>COUNTIF(AN28:AN86,"D2")</f>
        <v>0</v>
      </c>
      <c r="AO97" s="101">
        <v>90</v>
      </c>
      <c r="AP97" s="150"/>
      <c r="AQ97" s="102"/>
      <c r="AR97" s="142">
        <f>COUNTIF(AR28:AR86,"D2")</f>
        <v>0</v>
      </c>
      <c r="AS97" s="101">
        <v>180</v>
      </c>
      <c r="AT97" s="102"/>
      <c r="AU97" s="142">
        <f>COUNTIF(AU28:AU86,"D2")</f>
        <v>0</v>
      </c>
      <c r="AV97" s="101">
        <v>180</v>
      </c>
      <c r="AW97" s="150"/>
      <c r="AX97" s="254">
        <f t="shared" si="4"/>
        <v>3510</v>
      </c>
      <c r="AY97" s="68"/>
      <c r="AZ97" s="65"/>
    </row>
    <row r="98" spans="2:52" x14ac:dyDescent="0.25">
      <c r="C98" s="31"/>
      <c r="D98" s="83" t="s">
        <v>166</v>
      </c>
      <c r="E98" s="142">
        <f>COUNTIF(E28:E86,"D3")</f>
        <v>0</v>
      </c>
      <c r="F98" s="101">
        <v>90</v>
      </c>
      <c r="G98" s="102"/>
      <c r="H98" s="142">
        <f>COUNTIF(H28:H86,"D3")</f>
        <v>0</v>
      </c>
      <c r="I98" s="101">
        <v>90</v>
      </c>
      <c r="J98" s="102"/>
      <c r="K98" s="142">
        <f>COUNTIF(K28:K86,"D3")</f>
        <v>0</v>
      </c>
      <c r="L98" s="101">
        <v>90</v>
      </c>
      <c r="M98" s="102"/>
      <c r="N98" s="142">
        <f>COUNTIF(N28:N86,"D3")</f>
        <v>0</v>
      </c>
      <c r="O98" s="101">
        <v>90</v>
      </c>
      <c r="P98" s="102"/>
      <c r="Q98" s="250"/>
      <c r="R98" s="142">
        <f>COUNTIF(R28:R86,"D3")</f>
        <v>0</v>
      </c>
      <c r="S98" s="101">
        <v>90</v>
      </c>
      <c r="T98" s="251"/>
      <c r="U98" s="142">
        <f>COUNTIF(U28:U86,"D3")</f>
        <v>0</v>
      </c>
      <c r="V98" s="101">
        <v>90</v>
      </c>
      <c r="W98" s="252"/>
      <c r="X98" s="102"/>
      <c r="Y98" s="142">
        <f>COUNTIF(Y28:Y86,"D3")</f>
        <v>0</v>
      </c>
      <c r="Z98" s="101">
        <v>90</v>
      </c>
      <c r="AA98" s="102"/>
      <c r="AB98" s="142">
        <f>COUNTIF(AB28:AB86,"D3")</f>
        <v>0</v>
      </c>
      <c r="AC98" s="101">
        <v>90</v>
      </c>
      <c r="AD98" s="102"/>
      <c r="AE98" s="142">
        <f>COUNTIF(AE28:AE86,"D3")</f>
        <v>0</v>
      </c>
      <c r="AF98" s="101">
        <v>90</v>
      </c>
      <c r="AG98" s="253"/>
      <c r="AH98" s="142">
        <f>COUNTIF(AH28:AH86,"D3")</f>
        <v>0</v>
      </c>
      <c r="AI98" s="101">
        <v>90</v>
      </c>
      <c r="AJ98" s="103"/>
      <c r="AK98" s="142">
        <f>COUNTIF(AK28:AK86,"D3")</f>
        <v>0</v>
      </c>
      <c r="AL98" s="101">
        <v>90</v>
      </c>
      <c r="AM98" s="253"/>
      <c r="AN98" s="142">
        <f>COUNTIF(AN28:AN86,"D3")</f>
        <v>39</v>
      </c>
      <c r="AO98" s="101">
        <v>90</v>
      </c>
      <c r="AP98" s="150"/>
      <c r="AQ98" s="102"/>
      <c r="AR98" s="142">
        <f>COUNTIF(AR28:AR86,"D3")</f>
        <v>4</v>
      </c>
      <c r="AS98" s="101">
        <v>180</v>
      </c>
      <c r="AT98" s="102"/>
      <c r="AU98" s="142">
        <f>COUNTIF(AU28:AU86,"D3")</f>
        <v>0</v>
      </c>
      <c r="AV98" s="101">
        <v>180</v>
      </c>
      <c r="AW98" s="150"/>
      <c r="AX98" s="254">
        <f t="shared" si="4"/>
        <v>4230</v>
      </c>
      <c r="AY98" s="68"/>
      <c r="AZ98" s="65"/>
    </row>
    <row r="99" spans="2:52" ht="13.8" thickBot="1" x14ac:dyDescent="0.3">
      <c r="C99" s="31"/>
      <c r="D99" s="137" t="s">
        <v>167</v>
      </c>
      <c r="E99" s="206">
        <f>COUNTIF(E28:E86,"D4")</f>
        <v>0</v>
      </c>
      <c r="F99" s="101">
        <v>90</v>
      </c>
      <c r="G99" s="136"/>
      <c r="H99" s="281">
        <f>COUNTIF(H28:H86,"D4")</f>
        <v>0</v>
      </c>
      <c r="I99" s="101">
        <v>90</v>
      </c>
      <c r="J99" s="136"/>
      <c r="K99" s="281">
        <f>COUNTIF(K28:K86,"D4")</f>
        <v>20</v>
      </c>
      <c r="L99" s="101">
        <v>90</v>
      </c>
      <c r="M99" s="136"/>
      <c r="N99" s="281">
        <f>COUNTIF(N28:N86,"D4")</f>
        <v>0</v>
      </c>
      <c r="O99" s="101">
        <v>90</v>
      </c>
      <c r="P99" s="136"/>
      <c r="Q99" s="266"/>
      <c r="R99" s="281">
        <f>COUNTIF(R28:R86,"D4")</f>
        <v>0</v>
      </c>
      <c r="S99" s="101">
        <v>90</v>
      </c>
      <c r="T99" s="267"/>
      <c r="U99" s="281">
        <f>COUNTIF(U28:U86,"D4")</f>
        <v>0</v>
      </c>
      <c r="V99" s="101">
        <v>90</v>
      </c>
      <c r="W99" s="268"/>
      <c r="X99" s="136"/>
      <c r="Y99" s="281">
        <f>COUNTIF(Y28:Y86,"D4")</f>
        <v>0</v>
      </c>
      <c r="Z99" s="101">
        <v>90</v>
      </c>
      <c r="AA99" s="136"/>
      <c r="AB99" s="281">
        <f>COUNTIF(AB28:AB86,"D4")</f>
        <v>0</v>
      </c>
      <c r="AC99" s="101">
        <v>90</v>
      </c>
      <c r="AD99" s="136"/>
      <c r="AE99" s="281">
        <f>COUNTIF(AE28:AE86,"D4")</f>
        <v>0</v>
      </c>
      <c r="AF99" s="101">
        <v>90</v>
      </c>
      <c r="AG99" s="269"/>
      <c r="AH99" s="281">
        <f>COUNTIF(AH28:AH86,"D4")</f>
        <v>0</v>
      </c>
      <c r="AI99" s="101">
        <v>90</v>
      </c>
      <c r="AJ99" s="270"/>
      <c r="AK99" s="281">
        <f>COUNTIF(AK28:AK86,"D4")</f>
        <v>0</v>
      </c>
      <c r="AL99" s="101">
        <v>90</v>
      </c>
      <c r="AM99" s="269"/>
      <c r="AN99" s="281">
        <f>COUNTIF(AN28:AN86,"D4")</f>
        <v>0</v>
      </c>
      <c r="AO99" s="101">
        <v>90</v>
      </c>
      <c r="AP99" s="153"/>
      <c r="AQ99" s="136"/>
      <c r="AR99" s="281">
        <f>COUNTIF(AR28:AR86,"D4")</f>
        <v>0</v>
      </c>
      <c r="AS99" s="104">
        <v>180</v>
      </c>
      <c r="AT99" s="136"/>
      <c r="AU99" s="281">
        <f>COUNTIF(AU28:AU86,"D4")</f>
        <v>0</v>
      </c>
      <c r="AV99" s="101">
        <v>180</v>
      </c>
      <c r="AW99" s="153"/>
      <c r="AX99" s="271">
        <f t="shared" si="4"/>
        <v>1800</v>
      </c>
      <c r="AY99" s="68"/>
      <c r="AZ99" s="65"/>
    </row>
    <row r="100" spans="2:52" ht="25.5" customHeight="1" thickBot="1" x14ac:dyDescent="0.3">
      <c r="D100" s="93" t="s">
        <v>24</v>
      </c>
      <c r="E100" s="94">
        <f>SUM(E88:E99)</f>
        <v>0</v>
      </c>
      <c r="F100" s="148"/>
      <c r="G100" s="107"/>
      <c r="H100" s="94">
        <f>SUM(H88:H99)</f>
        <v>0</v>
      </c>
      <c r="I100" s="148"/>
      <c r="J100" s="107"/>
      <c r="K100" s="94">
        <f>SUM(K88:K99)</f>
        <v>38</v>
      </c>
      <c r="L100" s="148"/>
      <c r="M100" s="107"/>
      <c r="N100" s="94">
        <f>SUM(N88:N99)</f>
        <v>0</v>
      </c>
      <c r="O100" s="148">
        <f>SUM(E100+H100+K100+N100)*90</f>
        <v>3420</v>
      </c>
      <c r="P100" s="272"/>
      <c r="Q100" s="273"/>
      <c r="R100" s="94">
        <f>SUM(R88:R99)</f>
        <v>37</v>
      </c>
      <c r="S100" s="274"/>
      <c r="T100" s="274"/>
      <c r="U100" s="275">
        <f>SUM(U88:U99)</f>
        <v>0</v>
      </c>
      <c r="V100" s="148">
        <f>SUM(R100+U100)*90</f>
        <v>3330</v>
      </c>
      <c r="W100" s="276"/>
      <c r="X100" s="108"/>
      <c r="Y100" s="94">
        <f>SUM(Y88:Y99)</f>
        <v>0</v>
      </c>
      <c r="Z100" s="148"/>
      <c r="AA100" s="107"/>
      <c r="AB100" s="94">
        <f>SUM(AB88:AB99)</f>
        <v>0</v>
      </c>
      <c r="AC100" s="148"/>
      <c r="AD100" s="107"/>
      <c r="AE100" s="94">
        <f>SUM(AE88:AE99)</f>
        <v>39</v>
      </c>
      <c r="AF100" s="277"/>
      <c r="AG100" s="277"/>
      <c r="AH100" s="94">
        <f>SUM(AH88:AH99)</f>
        <v>21</v>
      </c>
      <c r="AI100" s="148"/>
      <c r="AJ100" s="107"/>
      <c r="AK100" s="275">
        <f>SUM(AK88:AK99)</f>
        <v>39</v>
      </c>
      <c r="AL100" s="277"/>
      <c r="AM100" s="277"/>
      <c r="AN100" s="94">
        <f>SUM(AN88:AN99)</f>
        <v>39</v>
      </c>
      <c r="AO100" s="148">
        <f>SUM(Y100+AB100+AE100+AH100+AK100+AN100)*90</f>
        <v>12420</v>
      </c>
      <c r="AP100" s="154"/>
      <c r="AQ100" s="108"/>
      <c r="AR100" s="94">
        <f>SUM(AR88:AR99)</f>
        <v>4</v>
      </c>
      <c r="AS100" s="107"/>
      <c r="AT100" s="107"/>
      <c r="AU100" s="94">
        <f>SUM(AU88:AU99)</f>
        <v>0</v>
      </c>
      <c r="AV100" s="148">
        <f>SUM(AR100+AU100)*180</f>
        <v>720</v>
      </c>
      <c r="AW100" s="272"/>
      <c r="AX100" s="278">
        <f>SUM(O100+V100+AO100+AV100)</f>
        <v>19890</v>
      </c>
      <c r="AZ100" s="65"/>
    </row>
    <row r="101" spans="2:52" ht="13.8" thickBot="1" x14ac:dyDescent="0.3">
      <c r="D101" s="279"/>
      <c r="E101" s="279"/>
      <c r="F101" s="279"/>
      <c r="G101" s="279"/>
      <c r="H101" s="279"/>
      <c r="I101" s="279"/>
      <c r="J101" s="279"/>
      <c r="K101" s="279"/>
      <c r="L101" s="279"/>
      <c r="M101" s="279"/>
      <c r="N101" s="279"/>
      <c r="O101" s="279"/>
      <c r="P101" s="279"/>
      <c r="Q101" s="279"/>
      <c r="R101" s="279"/>
      <c r="S101" s="279"/>
      <c r="T101" s="279"/>
      <c r="U101" s="279"/>
      <c r="V101" s="279"/>
      <c r="W101" s="279"/>
      <c r="X101" s="279"/>
      <c r="Y101" s="279"/>
      <c r="Z101" s="279"/>
      <c r="AA101" s="279"/>
      <c r="AB101" s="279"/>
      <c r="AC101" s="279"/>
      <c r="AD101" s="279"/>
      <c r="AE101" s="279"/>
      <c r="AF101" s="279"/>
      <c r="AG101" s="279"/>
      <c r="AH101" s="279"/>
      <c r="AI101" s="279"/>
      <c r="AJ101" s="279"/>
      <c r="AK101" s="279"/>
      <c r="AL101" s="279"/>
      <c r="AM101" s="279"/>
      <c r="AN101" s="279"/>
      <c r="AO101" s="279"/>
      <c r="AP101" s="279"/>
      <c r="AQ101" s="279"/>
      <c r="AR101" s="279"/>
      <c r="AS101" s="279"/>
      <c r="AT101" s="279"/>
      <c r="AU101" s="279"/>
      <c r="AV101" s="279"/>
      <c r="AW101" s="279"/>
      <c r="AX101" s="280">
        <f>SUM(AX100/60)</f>
        <v>331.5</v>
      </c>
      <c r="AZ101" s="65"/>
    </row>
    <row r="102" spans="2:52" x14ac:dyDescent="0.25">
      <c r="AZ102" s="65"/>
    </row>
    <row r="103" spans="2:52" x14ac:dyDescent="0.25">
      <c r="AZ103" s="65"/>
    </row>
    <row r="104" spans="2:52" x14ac:dyDescent="0.25">
      <c r="B104" s="31"/>
      <c r="C104" s="31"/>
      <c r="D104" s="31"/>
      <c r="E104" s="70"/>
      <c r="F104" s="71"/>
      <c r="G104" s="71"/>
      <c r="H104" s="72"/>
      <c r="I104" s="73"/>
      <c r="J104" s="73"/>
      <c r="K104" s="74"/>
      <c r="L104" s="75"/>
      <c r="M104" s="75"/>
      <c r="N104" s="79"/>
      <c r="O104" s="79"/>
      <c r="P104" s="79"/>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Y104" s="68"/>
      <c r="AZ104" s="65"/>
    </row>
  </sheetData>
  <autoFilter ref="B27:AY86"/>
  <mergeCells count="36">
    <mergeCell ref="T21:V21"/>
    <mergeCell ref="B72:B86"/>
    <mergeCell ref="AY72:AY86"/>
    <mergeCell ref="T22:V22"/>
    <mergeCell ref="B26:B41"/>
    <mergeCell ref="AY28:AY41"/>
    <mergeCell ref="B42:B56"/>
    <mergeCell ref="AY42:AY56"/>
    <mergeCell ref="B57:B71"/>
    <mergeCell ref="AY57:AY71"/>
    <mergeCell ref="T19:V19"/>
    <mergeCell ref="T20:V20"/>
    <mergeCell ref="Y9:Y10"/>
    <mergeCell ref="T17:V17"/>
    <mergeCell ref="T18:V18"/>
    <mergeCell ref="AB9:AE10"/>
    <mergeCell ref="T11:V11"/>
    <mergeCell ref="T12:V12"/>
    <mergeCell ref="T13:V13"/>
    <mergeCell ref="T16:V16"/>
    <mergeCell ref="T15:V15"/>
    <mergeCell ref="T9:V10"/>
    <mergeCell ref="W9:W10"/>
    <mergeCell ref="X9:X10"/>
    <mergeCell ref="T14:V14"/>
    <mergeCell ref="Z9:Z10"/>
    <mergeCell ref="AA9:AA10"/>
    <mergeCell ref="AX1:AY1"/>
    <mergeCell ref="T6:AE6"/>
    <mergeCell ref="T7:V8"/>
    <mergeCell ref="X7:X8"/>
    <mergeCell ref="Y7:Y8"/>
    <mergeCell ref="Z7:Z8"/>
    <mergeCell ref="AA7:AA8"/>
    <mergeCell ref="AB7:AE8"/>
    <mergeCell ref="AQ7:AX7"/>
  </mergeCells>
  <pageMargins left="0.25" right="0.25" top="0.75" bottom="0.75" header="0.3" footer="0.3"/>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Abrechnung</vt:lpstr>
      <vt:lpstr>Trainerplanung 2016</vt:lpstr>
      <vt:lpstr>Abrechnung!Druckbereich</vt:lpstr>
      <vt:lpstr>'Trainerplanung 2016'!Druckbereich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Administrator-Win7</dc:creator>
  <cp:lastModifiedBy>Jager, Alexander</cp:lastModifiedBy>
  <cp:lastPrinted>2015-12-07T08:20:30Z</cp:lastPrinted>
  <dcterms:created xsi:type="dcterms:W3CDTF">2013-12-19T10:32:20Z</dcterms:created>
  <dcterms:modified xsi:type="dcterms:W3CDTF">2015-12-07T09:28:21Z</dcterms:modified>
</cp:coreProperties>
</file>