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12" yWindow="72" windowWidth="14652" windowHeight="11016" tabRatio="900"/>
  </bookViews>
  <sheets>
    <sheet name="Mitglieder" sheetId="1" r:id="rId1"/>
    <sheet name="Systembereinigung" sheetId="10" r:id="rId2"/>
  </sheets>
  <definedNames>
    <definedName name="_xlnm._FilterDatabase" localSheetId="0" hidden="1">Mitglieder!$A$9:$CI$20</definedName>
    <definedName name="_xlnm._FilterDatabase" localSheetId="1" hidden="1">Systembereinigung!$A$9:$CI$9</definedName>
    <definedName name="_xlnm.Print_Area" localSheetId="0">Mitglieder!$A$3:$CI$20</definedName>
    <definedName name="_xlnm.Print_Area" localSheetId="1">Systembereinigung!$A$1:$AT$29</definedName>
  </definedNames>
  <calcPr calcId="145621"/>
</workbook>
</file>

<file path=xl/calcChain.xml><?xml version="1.0" encoding="utf-8"?>
<calcChain xmlns="http://schemas.openxmlformats.org/spreadsheetml/2006/main">
  <c r="BZ19" i="1" l="1"/>
  <c r="CA19" i="1"/>
  <c r="CB19" i="1"/>
  <c r="CC19" i="1"/>
  <c r="CD19" i="1"/>
  <c r="BY19" i="1"/>
  <c r="BV19" i="1"/>
  <c r="BZ8" i="1"/>
  <c r="CA8" i="1"/>
  <c r="CB8" i="1"/>
  <c r="CC8" i="1"/>
  <c r="CD8" i="1"/>
  <c r="BY8" i="1"/>
  <c r="BV8" i="1"/>
  <c r="CE15" i="1"/>
  <c r="CE14" i="1"/>
  <c r="CE13" i="1"/>
  <c r="CE12" i="1"/>
  <c r="CE11" i="1"/>
  <c r="CE10" i="1"/>
  <c r="CE12" i="10"/>
  <c r="CE11" i="10"/>
  <c r="CE10" i="10" l="1"/>
  <c r="D44" i="1" l="1"/>
  <c r="AW14" i="10"/>
  <c r="AV14" i="10"/>
  <c r="AU14" i="10"/>
  <c r="AW8" i="10"/>
  <c r="AV8" i="10"/>
  <c r="AU8" i="10"/>
  <c r="BF14" i="10"/>
  <c r="BE14" i="10"/>
  <c r="BD14" i="10"/>
  <c r="BF8" i="10"/>
  <c r="BE8" i="10"/>
  <c r="BD8" i="10"/>
  <c r="AF14" i="10"/>
  <c r="AE14" i="10"/>
  <c r="AD14" i="10"/>
  <c r="AF8" i="10"/>
  <c r="AE8" i="10"/>
  <c r="AD8" i="10"/>
  <c r="A7" i="10"/>
  <c r="BS12" i="10"/>
  <c r="BS11" i="10"/>
  <c r="BS10" i="10"/>
  <c r="F37" i="1"/>
  <c r="F35" i="1"/>
  <c r="F33" i="1"/>
  <c r="BR8" i="1"/>
  <c r="BQ8" i="1"/>
  <c r="BQ19" i="1"/>
  <c r="BR19" i="1"/>
  <c r="A7" i="1" l="1"/>
  <c r="AF19" i="1"/>
  <c r="AE19" i="1"/>
  <c r="AD19" i="1"/>
  <c r="AF8" i="1"/>
  <c r="AE8" i="1"/>
  <c r="AD8" i="1"/>
  <c r="BD8" i="1"/>
  <c r="BE8" i="1"/>
  <c r="BD19" i="1"/>
  <c r="BE19" i="1"/>
  <c r="BF19" i="1"/>
  <c r="BF8" i="1"/>
  <c r="AW19" i="1"/>
  <c r="AV19" i="1"/>
  <c r="AU19" i="1"/>
  <c r="AW8" i="1"/>
  <c r="AV5" i="1" s="1"/>
  <c r="AV8" i="1"/>
  <c r="AU8" i="1"/>
  <c r="BS15" i="1"/>
  <c r="BS14" i="1"/>
  <c r="BS13" i="1"/>
  <c r="BS12" i="1"/>
  <c r="BS11" i="1"/>
  <c r="BS10" i="1"/>
  <c r="AD20" i="1" l="1"/>
  <c r="AD7" i="1"/>
  <c r="BS19" i="1"/>
  <c r="BS8" i="1"/>
  <c r="CE8" i="1"/>
  <c r="CE19" i="1"/>
  <c r="AP8" i="10"/>
  <c r="AO8" i="10"/>
  <c r="AN8" i="10"/>
  <c r="AP14" i="10"/>
  <c r="AO14" i="10"/>
  <c r="AN14" i="10"/>
  <c r="AP8" i="1"/>
  <c r="AO8" i="1"/>
  <c r="AN8" i="1"/>
  <c r="AP19" i="1"/>
  <c r="AO19" i="1"/>
  <c r="AN19" i="1"/>
  <c r="C4" i="10" l="1"/>
  <c r="C2" i="1"/>
  <c r="C4" i="1"/>
  <c r="C2" i="10" l="1"/>
  <c r="BL15" i="10"/>
  <c r="BL14" i="10"/>
  <c r="BL16" i="10" l="1"/>
  <c r="R14" i="10"/>
  <c r="R8" i="10"/>
  <c r="R19" i="1"/>
  <c r="R8" i="1"/>
  <c r="F39" i="1"/>
  <c r="AX86" i="10"/>
  <c r="F44" i="1" l="1"/>
  <c r="Q12" i="10" l="1"/>
  <c r="Q11" i="10"/>
  <c r="Q10" i="10"/>
  <c r="Q15" i="1"/>
  <c r="Q11" i="1"/>
  <c r="Q10" i="1"/>
  <c r="Q12" i="1"/>
  <c r="Q14" i="1"/>
  <c r="Q13" i="1"/>
  <c r="AZ10" i="10" l="1"/>
  <c r="BC10" i="10"/>
  <c r="AY10" i="10"/>
  <c r="BB10" i="10"/>
  <c r="BA10" i="10"/>
  <c r="BC11" i="10"/>
  <c r="AY11" i="10"/>
  <c r="BB11" i="10"/>
  <c r="BA11" i="10"/>
  <c r="AZ11" i="10"/>
  <c r="BB12" i="10"/>
  <c r="BA12" i="10"/>
  <c r="AZ12" i="10"/>
  <c r="BC12" i="10"/>
  <c r="AY12" i="10"/>
  <c r="AX10" i="10"/>
  <c r="AA10" i="10"/>
  <c r="W10" i="10"/>
  <c r="AC10" i="10"/>
  <c r="X10" i="10"/>
  <c r="Z10" i="10"/>
  <c r="Y10" i="10"/>
  <c r="AB10" i="10"/>
  <c r="AB11" i="10"/>
  <c r="X11" i="10"/>
  <c r="Z11" i="10"/>
  <c r="Y11" i="10"/>
  <c r="AA11" i="10"/>
  <c r="W11" i="10"/>
  <c r="AC11" i="10"/>
  <c r="AC12" i="10"/>
  <c r="Y12" i="10"/>
  <c r="AA12" i="10"/>
  <c r="W12" i="10"/>
  <c r="AB12" i="10"/>
  <c r="X12" i="10"/>
  <c r="Z12" i="10"/>
  <c r="BB13" i="1"/>
  <c r="BC13" i="1"/>
  <c r="BA13" i="1"/>
  <c r="AZ13" i="1"/>
  <c r="AY13" i="1"/>
  <c r="AZ11" i="1"/>
  <c r="BC11" i="1"/>
  <c r="AY11" i="1"/>
  <c r="BB11" i="1"/>
  <c r="BA11" i="1"/>
  <c r="BA14" i="1"/>
  <c r="BC14" i="1"/>
  <c r="AZ14" i="1"/>
  <c r="AY14" i="1"/>
  <c r="BB14" i="1"/>
  <c r="AZ15" i="1"/>
  <c r="BA15" i="1"/>
  <c r="BC15" i="1"/>
  <c r="AY15" i="1"/>
  <c r="BB15" i="1"/>
  <c r="BC12" i="1"/>
  <c r="AY12" i="1"/>
  <c r="BA12" i="1"/>
  <c r="AZ12" i="1"/>
  <c r="BB12" i="1"/>
  <c r="BA10" i="1"/>
  <c r="BC10" i="1"/>
  <c r="BB10" i="1"/>
  <c r="AZ10" i="1"/>
  <c r="AY10" i="1"/>
  <c r="AX13" i="1"/>
  <c r="Z13" i="1"/>
  <c r="AC13" i="1"/>
  <c r="Y13" i="1"/>
  <c r="AB13" i="1"/>
  <c r="W13" i="1"/>
  <c r="X13" i="1"/>
  <c r="AA13" i="1"/>
  <c r="AX11" i="1"/>
  <c r="AB11" i="1"/>
  <c r="X11" i="1"/>
  <c r="AA11" i="1"/>
  <c r="W11" i="1"/>
  <c r="AC11" i="1"/>
  <c r="Z11" i="1"/>
  <c r="Y11" i="1"/>
  <c r="AX14" i="1"/>
  <c r="AA14" i="1"/>
  <c r="W14" i="1"/>
  <c r="Z14" i="1"/>
  <c r="AC14" i="1"/>
  <c r="X14" i="1"/>
  <c r="Y14" i="1"/>
  <c r="AB14" i="1"/>
  <c r="AB15" i="1"/>
  <c r="X15" i="1"/>
  <c r="AA15" i="1"/>
  <c r="W15" i="1"/>
  <c r="AC15" i="1"/>
  <c r="Y15" i="1"/>
  <c r="Z15" i="1"/>
  <c r="AX12" i="1"/>
  <c r="AC12" i="1"/>
  <c r="Y12" i="1"/>
  <c r="AB12" i="1"/>
  <c r="X12" i="1"/>
  <c r="AA12" i="1"/>
  <c r="W12" i="1"/>
  <c r="Z12" i="1"/>
  <c r="AX10" i="1"/>
  <c r="AA10" i="1"/>
  <c r="W10" i="1"/>
  <c r="Z10" i="1"/>
  <c r="AC10" i="1"/>
  <c r="X10" i="1"/>
  <c r="Y10" i="1"/>
  <c r="AB10" i="1"/>
  <c r="AT15" i="1"/>
  <c r="AX15" i="1"/>
  <c r="S12" i="10"/>
  <c r="U12" i="10"/>
  <c r="AG12" i="10"/>
  <c r="AI12" i="10"/>
  <c r="AK12" i="10"/>
  <c r="AM12" i="10"/>
  <c r="AR12" i="10"/>
  <c r="AT12" i="10"/>
  <c r="AX12" i="10"/>
  <c r="T12" i="10"/>
  <c r="V12" i="10"/>
  <c r="AH12" i="10"/>
  <c r="AJ12" i="10"/>
  <c r="AL12" i="10"/>
  <c r="AQ12" i="10"/>
  <c r="AS12" i="10"/>
  <c r="AX11" i="10"/>
  <c r="T11" i="10"/>
  <c r="V11" i="10"/>
  <c r="AH11" i="10"/>
  <c r="AJ11" i="10"/>
  <c r="AL11" i="10"/>
  <c r="AQ11" i="10"/>
  <c r="AS11" i="10"/>
  <c r="S11" i="10"/>
  <c r="U11" i="10"/>
  <c r="AG11" i="10"/>
  <c r="AI11" i="10"/>
  <c r="AK11" i="10"/>
  <c r="AM11" i="10"/>
  <c r="AR11" i="10"/>
  <c r="AT11" i="10"/>
  <c r="AQ15" i="1"/>
  <c r="AG15" i="1"/>
  <c r="U15" i="1"/>
  <c r="AR15" i="1"/>
  <c r="AJ15" i="1"/>
  <c r="S15" i="1"/>
  <c r="AS15" i="1"/>
  <c r="AI15" i="1"/>
  <c r="AK15" i="1"/>
  <c r="V15" i="1"/>
  <c r="AL15" i="1"/>
  <c r="AM15" i="1"/>
  <c r="AH15" i="1"/>
  <c r="T15" i="1"/>
  <c r="AI10" i="10"/>
  <c r="AS10" i="10"/>
  <c r="AL10" i="10"/>
  <c r="AH10" i="10"/>
  <c r="T10" i="10"/>
  <c r="AR10" i="10"/>
  <c r="AK10" i="10"/>
  <c r="AG10" i="10"/>
  <c r="S10" i="10"/>
  <c r="AM10" i="10"/>
  <c r="AQ10" i="10"/>
  <c r="AJ10" i="10"/>
  <c r="V10" i="10"/>
  <c r="AT10" i="10"/>
  <c r="U10" i="10"/>
  <c r="S10" i="1"/>
  <c r="BB14" i="10" l="1"/>
  <c r="BC14" i="10"/>
  <c r="BA14" i="10"/>
  <c r="AZ14" i="10"/>
  <c r="BB8" i="10"/>
  <c r="AY14" i="10"/>
  <c r="BC8" i="10"/>
  <c r="BA8" i="10"/>
  <c r="AZ8" i="10"/>
  <c r="AY8" i="10"/>
  <c r="AC14" i="10"/>
  <c r="AB14" i="10"/>
  <c r="AA14" i="10"/>
  <c r="Z14" i="10"/>
  <c r="Y14" i="10"/>
  <c r="X14" i="10"/>
  <c r="W14" i="10"/>
  <c r="AX8" i="10"/>
  <c r="AB8" i="10"/>
  <c r="AC8" i="10"/>
  <c r="AA8" i="10"/>
  <c r="Y8" i="10"/>
  <c r="Z8" i="10"/>
  <c r="X8" i="10"/>
  <c r="W8" i="10"/>
  <c r="AC8" i="1"/>
  <c r="Y8" i="1"/>
  <c r="AB8" i="1"/>
  <c r="AA8" i="1"/>
  <c r="Z8" i="1"/>
  <c r="X8" i="1"/>
  <c r="W8" i="1"/>
  <c r="X19" i="1"/>
  <c r="W19" i="1"/>
  <c r="Y19" i="1"/>
  <c r="Z19" i="1"/>
  <c r="AA19" i="1"/>
  <c r="AC19" i="1"/>
  <c r="BB19" i="1"/>
  <c r="AB19" i="1"/>
  <c r="BC19" i="1"/>
  <c r="BA19" i="1"/>
  <c r="AZ19" i="1"/>
  <c r="BB8" i="1"/>
  <c r="AY19" i="1"/>
  <c r="BC8" i="1"/>
  <c r="BA8" i="1"/>
  <c r="AZ8" i="1"/>
  <c r="AY8" i="1"/>
  <c r="AX8" i="1"/>
  <c r="AX19" i="1"/>
  <c r="AX14" i="10"/>
  <c r="V14" i="10"/>
  <c r="V8" i="10"/>
  <c r="S8" i="10"/>
  <c r="S14" i="10"/>
  <c r="T14" i="10"/>
  <c r="T8" i="10"/>
  <c r="AI14" i="10"/>
  <c r="AI8" i="10"/>
  <c r="AJ14" i="10"/>
  <c r="AJ8" i="10"/>
  <c r="AG14" i="10"/>
  <c r="AG8" i="10"/>
  <c r="AH14" i="10"/>
  <c r="AH8" i="10"/>
  <c r="U8" i="10"/>
  <c r="U14" i="10"/>
  <c r="AQ14" i="10"/>
  <c r="AQ8" i="10"/>
  <c r="AK8" i="10"/>
  <c r="AK14" i="10"/>
  <c r="AL14" i="10"/>
  <c r="AL8" i="10"/>
  <c r="AT14" i="10"/>
  <c r="AT8" i="10"/>
  <c r="AM14" i="10"/>
  <c r="AM8" i="10"/>
  <c r="AR14" i="10"/>
  <c r="AR8" i="10"/>
  <c r="AS14" i="10"/>
  <c r="AS8" i="10"/>
  <c r="AT10" i="1"/>
  <c r="AS10" i="1"/>
  <c r="AR10" i="1"/>
  <c r="AQ10" i="1"/>
  <c r="AM10" i="1"/>
  <c r="AL10" i="1"/>
  <c r="AJ10" i="1"/>
  <c r="AK10" i="1"/>
  <c r="AI10" i="1"/>
  <c r="AH10" i="1"/>
  <c r="AG10" i="1"/>
  <c r="V10" i="1"/>
  <c r="U10" i="1"/>
  <c r="T10" i="1"/>
  <c r="S13" i="1"/>
  <c r="AG13" i="1"/>
  <c r="AK13" i="1"/>
  <c r="AR13" i="1"/>
  <c r="U13" i="1"/>
  <c r="AM13" i="1"/>
  <c r="V13" i="1"/>
  <c r="AJ13" i="1"/>
  <c r="T13" i="1"/>
  <c r="AH13" i="1"/>
  <c r="AL13" i="1"/>
  <c r="AS13" i="1"/>
  <c r="AI13" i="1"/>
  <c r="AT13" i="1"/>
  <c r="AQ13" i="1"/>
  <c r="T14" i="1"/>
  <c r="AH14" i="1"/>
  <c r="U14" i="1"/>
  <c r="AI14" i="1"/>
  <c r="AJ14" i="1"/>
  <c r="AQ14" i="1"/>
  <c r="V14" i="1"/>
  <c r="AS14" i="1"/>
  <c r="AG14" i="1"/>
  <c r="AT14" i="1"/>
  <c r="S14" i="1"/>
  <c r="AK14" i="1"/>
  <c r="AR14" i="1"/>
  <c r="AL14" i="1"/>
  <c r="AM14" i="1"/>
  <c r="V11" i="1"/>
  <c r="AJ11" i="1"/>
  <c r="AQ11" i="1"/>
  <c r="S11" i="1"/>
  <c r="AG11" i="1"/>
  <c r="AK11" i="1"/>
  <c r="AR11" i="1"/>
  <c r="T11" i="1"/>
  <c r="AH11" i="1"/>
  <c r="AL11" i="1"/>
  <c r="AS11" i="1"/>
  <c r="U11" i="1"/>
  <c r="AI11" i="1"/>
  <c r="AM11" i="1"/>
  <c r="AT11" i="1"/>
  <c r="V12" i="1"/>
  <c r="AJ12" i="1"/>
  <c r="AQ12" i="1"/>
  <c r="S12" i="1"/>
  <c r="AG12" i="1"/>
  <c r="AK12" i="1"/>
  <c r="AR12" i="1"/>
  <c r="T12" i="1"/>
  <c r="AH12" i="1"/>
  <c r="AL12" i="1"/>
  <c r="AS12" i="1"/>
  <c r="U12" i="1"/>
  <c r="AI12" i="1"/>
  <c r="AM12" i="1"/>
  <c r="AT12" i="1"/>
  <c r="AT19" i="1" l="1"/>
  <c r="AI19" i="1"/>
  <c r="AG19" i="1"/>
  <c r="V19" i="1"/>
  <c r="U19" i="1"/>
  <c r="T19" i="1"/>
  <c r="AM19" i="1"/>
  <c r="AL8" i="1"/>
  <c r="AK19" i="1"/>
  <c r="AR19" i="1"/>
  <c r="U8" i="1"/>
  <c r="AM8" i="1"/>
  <c r="AG8" i="1"/>
  <c r="S19" i="1"/>
  <c r="AQ19" i="1"/>
  <c r="AT8" i="1"/>
  <c r="AS19" i="1"/>
  <c r="AR8" i="1"/>
  <c r="AK8" i="1"/>
  <c r="AJ8" i="1"/>
  <c r="AI8" i="1"/>
  <c r="AH8" i="1"/>
  <c r="S8" i="1"/>
  <c r="T8" i="1"/>
  <c r="V8" i="1"/>
  <c r="AH19" i="1"/>
  <c r="AJ19" i="1"/>
  <c r="AL19" i="1"/>
  <c r="AQ8" i="1"/>
  <c r="AS8" i="1"/>
  <c r="AU20" i="1" l="1"/>
  <c r="AU7" i="1"/>
  <c r="AN20" i="1"/>
  <c r="AN7" i="1"/>
  <c r="AO5" i="1" s="1"/>
</calcChain>
</file>

<file path=xl/sharedStrings.xml><?xml version="1.0" encoding="utf-8"?>
<sst xmlns="http://schemas.openxmlformats.org/spreadsheetml/2006/main" count="458" uniqueCount="132">
  <si>
    <t>Nachname</t>
  </si>
  <si>
    <t>Vorname</t>
  </si>
  <si>
    <t>Strasse</t>
  </si>
  <si>
    <t>PLZ</t>
  </si>
  <si>
    <t>Ort</t>
  </si>
  <si>
    <t>Telefon</t>
  </si>
  <si>
    <t>Eintritt</t>
  </si>
  <si>
    <t>Frau</t>
  </si>
  <si>
    <t>E-Mail</t>
  </si>
  <si>
    <t>Anr.</t>
  </si>
  <si>
    <t>Geb.-Dat.</t>
  </si>
  <si>
    <t>Handy</t>
  </si>
  <si>
    <t>U12</t>
  </si>
  <si>
    <t>U15</t>
  </si>
  <si>
    <t>U18</t>
  </si>
  <si>
    <t>Bemerkungen</t>
  </si>
  <si>
    <t>Legende:</t>
  </si>
  <si>
    <t>II</t>
  </si>
  <si>
    <t>I</t>
  </si>
  <si>
    <t>2013</t>
  </si>
  <si>
    <t xml:space="preserve">     Mitgl.  Nr. </t>
  </si>
  <si>
    <t>Summe</t>
  </si>
  <si>
    <t>Stand</t>
  </si>
  <si>
    <t>Alter</t>
  </si>
  <si>
    <t>&gt;18</t>
  </si>
  <si>
    <t>2014</t>
  </si>
  <si>
    <t xml:space="preserve"> Klärung in Arbeit</t>
  </si>
  <si>
    <t>IBAN</t>
  </si>
  <si>
    <t>BIC</t>
  </si>
  <si>
    <t>M</t>
  </si>
  <si>
    <t>Judo Pass</t>
  </si>
  <si>
    <t xml:space="preserve"> Probetraining</t>
  </si>
  <si>
    <t>U6</t>
  </si>
  <si>
    <t>U14</t>
  </si>
  <si>
    <t>U26</t>
  </si>
  <si>
    <t>U40</t>
  </si>
  <si>
    <t>U60</t>
  </si>
  <si>
    <t>&gt;60</t>
  </si>
  <si>
    <t>U 6</t>
  </si>
  <si>
    <t>U13</t>
  </si>
  <si>
    <t>U17</t>
  </si>
  <si>
    <t>&gt;26</t>
  </si>
  <si>
    <t>Sportamt-Stärkemeldung</t>
  </si>
  <si>
    <t>xxx</t>
  </si>
  <si>
    <t>Musterfrau</t>
  </si>
  <si>
    <r>
      <t>Kündigung</t>
    </r>
    <r>
      <rPr>
        <sz val="6"/>
        <color theme="0"/>
        <rFont val="Arial"/>
        <family val="2"/>
      </rPr>
      <t>x</t>
    </r>
  </si>
  <si>
    <t>Herr</t>
  </si>
  <si>
    <t>Mustermann</t>
  </si>
  <si>
    <t>Musterkind</t>
  </si>
  <si>
    <t>XL</t>
  </si>
  <si>
    <t>S</t>
  </si>
  <si>
    <t>Probetraining</t>
  </si>
  <si>
    <t>Neuzugang 2015</t>
  </si>
  <si>
    <t>?</t>
  </si>
  <si>
    <t>Mitgliedererfassung</t>
  </si>
  <si>
    <t>Systembereinigung</t>
  </si>
  <si>
    <t>Förderung   &lt; 26</t>
  </si>
  <si>
    <t xml:space="preserve"> BJV-Wettkampfklassen</t>
  </si>
  <si>
    <t>x</t>
  </si>
  <si>
    <t>Aufnahme Gebühr</t>
  </si>
  <si>
    <t>Jahressicht-marke</t>
  </si>
  <si>
    <t>VII</t>
  </si>
  <si>
    <t>IV</t>
  </si>
  <si>
    <t>X</t>
  </si>
  <si>
    <t>IX</t>
  </si>
  <si>
    <t>III</t>
  </si>
  <si>
    <t>Zugang 2014</t>
  </si>
  <si>
    <t>V</t>
  </si>
  <si>
    <t>Mitgliedsbeitrag</t>
  </si>
  <si>
    <t>Jahressichtmarke</t>
  </si>
  <si>
    <t>VI</t>
  </si>
  <si>
    <t>VIII</t>
  </si>
  <si>
    <t>Gürtelprüfung</t>
  </si>
  <si>
    <t>Beitragsfrei für Ehrenmitglied oder Rentner (§10 Finanzordnung)</t>
  </si>
  <si>
    <t>&lt; 26</t>
  </si>
  <si>
    <t>U 13</t>
  </si>
  <si>
    <t>DJB</t>
  </si>
  <si>
    <t>DAN</t>
  </si>
  <si>
    <t>DJB DAN</t>
  </si>
  <si>
    <t>Nationalität</t>
  </si>
  <si>
    <t>Geb.-Ort</t>
  </si>
  <si>
    <t>gültig                 bis</t>
  </si>
  <si>
    <t>Trainer                Lizenz</t>
  </si>
  <si>
    <t>gültig                  bis</t>
  </si>
  <si>
    <t>128</t>
  </si>
  <si>
    <t>L</t>
  </si>
  <si>
    <t xml:space="preserve">Mitgliedsbeitrag </t>
  </si>
  <si>
    <t>XS</t>
  </si>
  <si>
    <t>T-Shirt</t>
  </si>
  <si>
    <t>Nach Aufwand im Verein.</t>
  </si>
  <si>
    <t>Nach Aufwand im Bezirk.</t>
  </si>
  <si>
    <t>KYU                Prüfungs-           gebühr           (8.-2. KYU)</t>
  </si>
  <si>
    <t>KYU                Prüfungs-           gebühr           (1. KYU)</t>
  </si>
  <si>
    <t>KYU      Prüfungs-         marke</t>
  </si>
  <si>
    <t>Judo                            Pass</t>
  </si>
  <si>
    <t>Kinder                           Pass                      Set</t>
  </si>
  <si>
    <t>Judo           Gürtel</t>
  </si>
  <si>
    <t>Juleica                            Card</t>
  </si>
  <si>
    <t>SEPA-Lastschriftverfahren</t>
  </si>
  <si>
    <t>Auswahl:</t>
  </si>
  <si>
    <t>Personen:</t>
  </si>
  <si>
    <t xml:space="preserve"> Beitragsfrei für Ehrenmitglied oder Rentner (§10 Finanzordnung)</t>
  </si>
  <si>
    <t xml:space="preserve"> SEPA-Lastschrift erfolgt</t>
  </si>
  <si>
    <t>P</t>
  </si>
  <si>
    <t>B</t>
  </si>
  <si>
    <t>Jahres-         beitrag</t>
  </si>
  <si>
    <t>Passiv:</t>
  </si>
  <si>
    <t>Erstausbildung:</t>
  </si>
  <si>
    <t>Fam. &lt;2P:</t>
  </si>
  <si>
    <t>Fam. &gt;2P:</t>
  </si>
  <si>
    <t>Vereinsabrechnung</t>
  </si>
  <si>
    <t>Kyu-Prüfungsdatum</t>
  </si>
  <si>
    <t>BLSV-Stärkemeldung</t>
  </si>
  <si>
    <t xml:space="preserve"> BJV-Stärkemeldung</t>
  </si>
  <si>
    <t>U10</t>
  </si>
  <si>
    <t>SJR-Stärkemeldung</t>
  </si>
  <si>
    <t>info@...</t>
  </si>
  <si>
    <t>Musterverein e.V.</t>
  </si>
  <si>
    <t>Kyu-Gürtelprüfung</t>
  </si>
  <si>
    <t>Verschiedenes</t>
  </si>
  <si>
    <r>
      <t xml:space="preserve">Unterschrift         </t>
    </r>
    <r>
      <rPr>
        <sz val="6"/>
        <color theme="0"/>
        <rFont val="Arial"/>
        <family val="2"/>
      </rPr>
      <t>Einverständniserklärung                     SEPA-Lastschriftverfahren</t>
    </r>
  </si>
  <si>
    <t>Summe Jahressicht-marke</t>
  </si>
  <si>
    <t>Summe Mitgliedschaft</t>
  </si>
  <si>
    <t>Summe Gürtelprüfung</t>
  </si>
  <si>
    <t>Einzelmitglied:</t>
  </si>
  <si>
    <r>
      <rPr>
        <b/>
        <sz val="6"/>
        <color theme="0" tint="-0.499984740745262"/>
        <rFont val="Arial"/>
        <family val="2"/>
      </rPr>
      <t xml:space="preserve">Hinweis: </t>
    </r>
    <r>
      <rPr>
        <sz val="6"/>
        <color theme="0" tint="-0.499984740745262"/>
        <rFont val="Arial"/>
        <family val="2"/>
      </rPr>
      <t xml:space="preserve">Automatische Berrechnung (aus Spalte "Geb.-Dat.").  </t>
    </r>
  </si>
  <si>
    <t>€/P</t>
  </si>
  <si>
    <t>Ø</t>
  </si>
  <si>
    <t>zzgl. Trainer</t>
  </si>
  <si>
    <t>Vereins-Psch.    v.Stadt &amp; Bund</t>
  </si>
  <si>
    <t>Bestandsmeldung (jährlich im 1.Quartal)</t>
  </si>
  <si>
    <r>
      <rPr>
        <b/>
        <sz val="6"/>
        <rFont val="Arial"/>
        <family val="2"/>
      </rPr>
      <t>Hinweis:</t>
    </r>
    <r>
      <rPr>
        <sz val="6"/>
        <rFont val="Arial"/>
        <family val="2"/>
      </rPr>
      <t xml:space="preserve"> Bitte zur einzelnen Buchung die Stückzahl</t>
    </r>
    <r>
      <rPr>
        <sz val="6"/>
        <rFont val="Arial"/>
        <family val="2"/>
      </rPr>
      <t xml:space="preserve"> eingeben!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</si>
</sst>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\ &quot;€&quot;"/>
    <numFmt numFmtId="165" formatCode="&quot;Passiv&quot;\ 0.00\ &quot;€&quot;"/>
    <numFmt numFmtId="166" formatCode="&quot;ca.&quot;0.00\ &quot;€&quot;"/>
    <numFmt numFmtId="167" formatCode="&quot;Summe&quot;\ 0.00\ &quot;€&quot;"/>
    <numFmt numFmtId="168" formatCode="[$-407]d/\ mmm/;@"/>
    <numFmt numFmtId="169" formatCode="[$-F800]dddd\,\ mmmm\ dd\,\ yyyy"/>
    <numFmt numFmtId="170" formatCode="0.00\ &quot;€/P&quot;"/>
    <numFmt numFmtId="171" formatCode="0.00\ &quot;€/&lt;2P&quot;"/>
    <numFmt numFmtId="172" formatCode="0.00\ &quot;€/&gt;2P&quot;"/>
    <numFmt numFmtId="173" formatCode="0.00\ &quot;€/a&quot;"/>
    <numFmt numFmtId="174" formatCode="0.0"/>
  </numFmts>
  <fonts count="27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6"/>
      <color rgb="FFFF0000"/>
      <name val="Arial"/>
      <family val="2"/>
    </font>
    <font>
      <sz val="6"/>
      <color rgb="FF080000"/>
      <name val="Arial"/>
      <family val="2"/>
    </font>
    <font>
      <sz val="6"/>
      <name val="Arial"/>
      <family val="2"/>
    </font>
    <font>
      <sz val="6"/>
      <color rgb="FF0070C0"/>
      <name val="Arial"/>
      <family val="2"/>
    </font>
    <font>
      <sz val="6"/>
      <color theme="0" tint="-0.499984740745262"/>
      <name val="Arial"/>
      <family val="2"/>
    </font>
    <font>
      <sz val="11"/>
      <name val="Calibri"/>
      <family val="2"/>
      <scheme val="minor"/>
    </font>
    <font>
      <b/>
      <sz val="6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6"/>
      <color theme="0"/>
      <name val="Arial"/>
      <family val="2"/>
    </font>
    <font>
      <sz val="8"/>
      <color theme="1"/>
      <name val="Calibri"/>
      <family val="2"/>
      <scheme val="minor"/>
    </font>
    <font>
      <b/>
      <sz val="6"/>
      <name val="Arial"/>
      <family val="2"/>
    </font>
    <font>
      <b/>
      <sz val="7"/>
      <name val="Arial"/>
      <family val="2"/>
    </font>
    <font>
      <b/>
      <sz val="12"/>
      <color rgb="FFFF0000"/>
      <name val="Arial"/>
      <family val="2"/>
    </font>
    <font>
      <b/>
      <sz val="6"/>
      <color rgb="FFFF0000"/>
      <name val="Arial"/>
      <family val="2"/>
    </font>
    <font>
      <sz val="7"/>
      <color theme="1"/>
      <name val="Arial"/>
      <family val="2"/>
    </font>
    <font>
      <sz val="7"/>
      <color theme="0" tint="-0.499984740745262"/>
      <name val="Arial"/>
      <family val="2"/>
    </font>
    <font>
      <sz val="7"/>
      <color rgb="FFFF0000"/>
      <name val="Arial"/>
      <family val="2"/>
    </font>
    <font>
      <b/>
      <sz val="6"/>
      <color theme="0" tint="-0.499984740745262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6"/>
      <color rgb="FF00B050"/>
      <name val="Arial"/>
      <family val="2"/>
    </font>
    <font>
      <sz val="6"/>
      <color rgb="FF00B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4" borderId="1" xfId="0" applyNumberFormat="1" applyFont="1" applyFill="1" applyBorder="1" applyAlignment="1">
      <alignment vertical="center"/>
    </xf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3" borderId="8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49" fontId="4" fillId="4" borderId="8" xfId="0" applyNumberFormat="1" applyFont="1" applyFill="1" applyBorder="1" applyAlignment="1">
      <alignment vertical="center"/>
    </xf>
    <xf numFmtId="14" fontId="12" fillId="0" borderId="0" xfId="0" applyNumberFormat="1" applyFont="1" applyBorder="1" applyAlignment="1">
      <alignment horizontal="left" vertical="center"/>
    </xf>
    <xf numFmtId="0" fontId="17" fillId="0" borderId="0" xfId="0" applyNumberFormat="1" applyFont="1"/>
    <xf numFmtId="49" fontId="5" fillId="4" borderId="8" xfId="0" applyNumberFormat="1" applyFont="1" applyFill="1" applyBorder="1" applyAlignment="1">
      <alignment vertical="center"/>
    </xf>
    <xf numFmtId="14" fontId="5" fillId="4" borderId="8" xfId="0" applyNumberFormat="1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vertical="center"/>
    </xf>
    <xf numFmtId="49" fontId="5" fillId="4" borderId="6" xfId="0" applyNumberFormat="1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4" borderId="45" xfId="0" applyNumberFormat="1" applyFont="1" applyFill="1" applyBorder="1" applyAlignment="1">
      <alignment vertical="center"/>
    </xf>
    <xf numFmtId="49" fontId="4" fillId="4" borderId="4" xfId="0" applyNumberFormat="1" applyFont="1" applyFill="1" applyBorder="1" applyAlignment="1">
      <alignment vertical="center"/>
    </xf>
    <xf numFmtId="14" fontId="4" fillId="0" borderId="4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46" xfId="0" applyNumberFormat="1" applyFont="1" applyBorder="1" applyAlignment="1">
      <alignment horizontal="center" vertical="center"/>
    </xf>
    <xf numFmtId="14" fontId="4" fillId="0" borderId="47" xfId="0" applyNumberFormat="1" applyFont="1" applyBorder="1" applyAlignment="1">
      <alignment horizontal="center" vertical="center"/>
    </xf>
    <xf numFmtId="14" fontId="4" fillId="0" borderId="45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14" fontId="4" fillId="0" borderId="47" xfId="0" applyNumberFormat="1" applyFont="1" applyFill="1" applyBorder="1" applyAlignment="1">
      <alignment horizontal="center" vertical="center"/>
    </xf>
    <xf numFmtId="49" fontId="4" fillId="0" borderId="48" xfId="0" applyNumberFormat="1" applyFont="1" applyBorder="1" applyAlignment="1">
      <alignment vertical="center"/>
    </xf>
    <xf numFmtId="49" fontId="4" fillId="0" borderId="4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9" fillId="6" borderId="50" xfId="0" applyFont="1" applyFill="1" applyBorder="1" applyAlignment="1">
      <alignment horizontal="center" vertical="center" textRotation="90" wrapText="1"/>
    </xf>
    <xf numFmtId="0" fontId="9" fillId="6" borderId="51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 textRotation="90"/>
    </xf>
    <xf numFmtId="0" fontId="9" fillId="6" borderId="50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center" vertical="center"/>
    </xf>
    <xf numFmtId="0" fontId="9" fillId="6" borderId="53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9" fillId="6" borderId="54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9" fillId="6" borderId="51" xfId="0" applyFont="1" applyFill="1" applyBorder="1" applyAlignment="1">
      <alignment horizontal="center" vertical="center" textRotation="90"/>
    </xf>
    <xf numFmtId="0" fontId="9" fillId="6" borderId="44" xfId="0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4" borderId="9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vertical="center"/>
    </xf>
    <xf numFmtId="49" fontId="4" fillId="4" borderId="6" xfId="0" applyNumberFormat="1" applyFont="1" applyFill="1" applyBorder="1" applyAlignment="1">
      <alignment vertical="center"/>
    </xf>
    <xf numFmtId="14" fontId="12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" fontId="4" fillId="0" borderId="56" xfId="0" applyNumberFormat="1" applyFont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45" xfId="0" applyNumberFormat="1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textRotation="90"/>
    </xf>
    <xf numFmtId="0" fontId="5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9" fillId="0" borderId="0" xfId="0" applyFont="1"/>
    <xf numFmtId="14" fontId="4" fillId="4" borderId="56" xfId="0" applyNumberFormat="1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center" vertical="center" wrapText="1"/>
    </xf>
    <xf numFmtId="14" fontId="4" fillId="0" borderId="56" xfId="0" applyNumberFormat="1" applyFont="1" applyFill="1" applyBorder="1" applyAlignment="1">
      <alignment horizontal="center" vertical="center"/>
    </xf>
    <xf numFmtId="14" fontId="4" fillId="0" borderId="8" xfId="0" applyNumberFormat="1" applyFont="1" applyBorder="1" applyAlignment="1">
      <alignment vertical="center"/>
    </xf>
    <xf numFmtId="14" fontId="4" fillId="0" borderId="8" xfId="0" applyNumberFormat="1" applyFont="1" applyFill="1" applyBorder="1" applyAlignment="1">
      <alignment vertical="center"/>
    </xf>
    <xf numFmtId="14" fontId="4" fillId="0" borderId="9" xfId="0" applyNumberFormat="1" applyFont="1" applyBorder="1" applyAlignment="1">
      <alignment vertical="center"/>
    </xf>
    <xf numFmtId="14" fontId="4" fillId="0" borderId="9" xfId="0" applyNumberFormat="1" applyFont="1" applyFill="1" applyBorder="1" applyAlignment="1">
      <alignment vertical="center"/>
    </xf>
    <xf numFmtId="14" fontId="4" fillId="0" borderId="10" xfId="0" applyNumberFormat="1" applyFont="1" applyFill="1" applyBorder="1" applyAlignment="1">
      <alignment vertical="center"/>
    </xf>
    <xf numFmtId="14" fontId="4" fillId="0" borderId="12" xfId="0" applyNumberFormat="1" applyFont="1" applyFill="1" applyBorder="1" applyAlignment="1">
      <alignment vertical="center"/>
    </xf>
    <xf numFmtId="49" fontId="5" fillId="4" borderId="9" xfId="0" applyNumberFormat="1" applyFont="1" applyFill="1" applyBorder="1" applyAlignment="1">
      <alignment vertical="center"/>
    </xf>
    <xf numFmtId="49" fontId="4" fillId="4" borderId="9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>
      <alignment horizontal="center" vertical="center"/>
    </xf>
    <xf numFmtId="49" fontId="5" fillId="0" borderId="57" xfId="0" applyNumberFormat="1" applyFont="1" applyFill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68" fontId="2" fillId="0" borderId="58" xfId="0" applyNumberFormat="1" applyFont="1" applyBorder="1" applyAlignment="1">
      <alignment horizontal="right" vertical="center"/>
    </xf>
    <xf numFmtId="0" fontId="5" fillId="5" borderId="63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168" fontId="2" fillId="0" borderId="56" xfId="0" applyNumberFormat="1" applyFont="1" applyBorder="1" applyAlignment="1">
      <alignment horizontal="right" vertical="center"/>
    </xf>
    <xf numFmtId="168" fontId="2" fillId="0" borderId="57" xfId="0" applyNumberFormat="1" applyFont="1" applyBorder="1" applyAlignment="1">
      <alignment horizontal="right" vertical="center"/>
    </xf>
    <xf numFmtId="49" fontId="5" fillId="0" borderId="6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4" xfId="0" applyNumberFormat="1" applyFont="1" applyFill="1" applyBorder="1" applyAlignment="1">
      <alignment vertical="center"/>
    </xf>
    <xf numFmtId="49" fontId="5" fillId="0" borderId="45" xfId="0" applyNumberFormat="1" applyFont="1" applyFill="1" applyBorder="1" applyAlignment="1">
      <alignment vertical="center"/>
    </xf>
    <xf numFmtId="49" fontId="5" fillId="0" borderId="46" xfId="0" applyNumberFormat="1" applyFont="1" applyFill="1" applyBorder="1" applyAlignment="1">
      <alignment vertical="center"/>
    </xf>
    <xf numFmtId="14" fontId="4" fillId="0" borderId="45" xfId="0" applyNumberFormat="1" applyFont="1" applyFill="1" applyBorder="1" applyAlignment="1">
      <alignment vertical="center"/>
    </xf>
    <xf numFmtId="1" fontId="5" fillId="0" borderId="46" xfId="0" applyNumberFormat="1" applyFont="1" applyFill="1" applyBorder="1" applyAlignment="1">
      <alignment horizontal="center" vertical="center"/>
    </xf>
    <xf numFmtId="14" fontId="5" fillId="0" borderId="45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14" fontId="5" fillId="0" borderId="46" xfId="0" applyNumberFormat="1" applyFont="1" applyFill="1" applyBorder="1" applyAlignment="1">
      <alignment horizontal="center" vertical="center"/>
    </xf>
    <xf numFmtId="14" fontId="5" fillId="0" borderId="47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vertical="center"/>
    </xf>
    <xf numFmtId="14" fontId="5" fillId="0" borderId="8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/>
    </xf>
    <xf numFmtId="1" fontId="4" fillId="0" borderId="56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/>
    </xf>
    <xf numFmtId="49" fontId="5" fillId="0" borderId="35" xfId="0" applyNumberFormat="1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vertical="center"/>
    </xf>
    <xf numFmtId="14" fontId="5" fillId="0" borderId="10" xfId="0" applyNumberFormat="1" applyFont="1" applyFill="1" applyBorder="1" applyAlignment="1">
      <alignment vertical="center"/>
    </xf>
    <xf numFmtId="1" fontId="5" fillId="0" borderId="35" xfId="0" applyNumberFormat="1" applyFont="1" applyFill="1" applyBorder="1" applyAlignment="1">
      <alignment horizontal="center" vertical="center"/>
    </xf>
    <xf numFmtId="14" fontId="5" fillId="0" borderId="10" xfId="0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/>
    </xf>
    <xf numFmtId="14" fontId="5" fillId="0" borderId="12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vertical="center"/>
    </xf>
    <xf numFmtId="0" fontId="18" fillId="4" borderId="39" xfId="0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14" fontId="2" fillId="0" borderId="47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164" fontId="5" fillId="0" borderId="68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35" xfId="0" applyNumberFormat="1" applyFont="1" applyBorder="1" applyAlignment="1">
      <alignment horizontal="right" vertical="center"/>
    </xf>
    <xf numFmtId="167" fontId="2" fillId="0" borderId="30" xfId="0" applyNumberFormat="1" applyFont="1" applyBorder="1" applyAlignment="1">
      <alignment horizontal="right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167" fontId="2" fillId="0" borderId="69" xfId="0" applyNumberFormat="1" applyFont="1" applyBorder="1" applyAlignment="1">
      <alignment horizontal="right" vertical="center" wrapText="1"/>
    </xf>
    <xf numFmtId="164" fontId="1" fillId="0" borderId="70" xfId="0" applyNumberFormat="1" applyFont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0" fillId="0" borderId="0" xfId="0" applyFont="1" applyFill="1" applyAlignment="1">
      <alignment horizontal="right"/>
    </xf>
    <xf numFmtId="0" fontId="9" fillId="6" borderId="36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Fill="1"/>
    <xf numFmtId="49" fontId="2" fillId="0" borderId="71" xfId="0" applyNumberFormat="1" applyFont="1" applyFill="1" applyBorder="1" applyAlignment="1">
      <alignment horizontal="center" vertical="center"/>
    </xf>
    <xf numFmtId="14" fontId="2" fillId="0" borderId="42" xfId="0" applyNumberFormat="1" applyFont="1" applyFill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49" fontId="2" fillId="0" borderId="41" xfId="0" applyNumberFormat="1" applyFont="1" applyFill="1" applyBorder="1" applyAlignment="1">
      <alignment horizontal="center" vertical="center"/>
    </xf>
    <xf numFmtId="14" fontId="2" fillId="0" borderId="60" xfId="0" applyNumberFormat="1" applyFont="1" applyFill="1" applyBorder="1" applyAlignment="1">
      <alignment horizontal="center" vertical="center"/>
    </xf>
    <xf numFmtId="49" fontId="5" fillId="0" borderId="74" xfId="0" applyNumberFormat="1" applyFont="1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14" fontId="5" fillId="4" borderId="8" xfId="0" applyNumberFormat="1" applyFont="1" applyFill="1" applyBorder="1" applyAlignment="1">
      <alignment vertical="center"/>
    </xf>
    <xf numFmtId="1" fontId="5" fillId="4" borderId="9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vertical="center"/>
    </xf>
    <xf numFmtId="14" fontId="4" fillId="0" borderId="8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8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0" borderId="41" xfId="0" applyNumberFormat="1" applyFont="1" applyFill="1" applyBorder="1" applyAlignment="1">
      <alignment horizontal="center" vertical="center"/>
    </xf>
    <xf numFmtId="49" fontId="4" fillId="0" borderId="61" xfId="0" applyNumberFormat="1" applyFont="1" applyFill="1" applyBorder="1" applyAlignment="1">
      <alignment vertical="center"/>
    </xf>
    <xf numFmtId="49" fontId="4" fillId="0" borderId="41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21" xfId="0" applyNumberFormat="1" applyFont="1" applyFill="1" applyBorder="1" applyAlignment="1">
      <alignment vertical="center"/>
    </xf>
    <xf numFmtId="49" fontId="4" fillId="0" borderId="60" xfId="0" applyNumberFormat="1" applyFont="1" applyFill="1" applyBorder="1" applyAlignment="1">
      <alignment vertical="center"/>
    </xf>
    <xf numFmtId="14" fontId="4" fillId="0" borderId="41" xfId="0" applyNumberFormat="1" applyFont="1" applyFill="1" applyBorder="1" applyAlignment="1">
      <alignment vertical="center"/>
    </xf>
    <xf numFmtId="14" fontId="4" fillId="0" borderId="60" xfId="0" applyNumberFormat="1" applyFont="1" applyFill="1" applyBorder="1" applyAlignment="1">
      <alignment vertical="center"/>
    </xf>
    <xf numFmtId="1" fontId="5" fillId="0" borderId="9" xfId="0" applyNumberFormat="1" applyFont="1" applyFill="1" applyBorder="1" applyAlignment="1">
      <alignment horizontal="center" vertical="center"/>
    </xf>
    <xf numFmtId="1" fontId="5" fillId="0" borderId="74" xfId="0" applyNumberFormat="1" applyFont="1" applyFill="1" applyBorder="1" applyAlignment="1">
      <alignment horizontal="center" vertical="center"/>
    </xf>
    <xf numFmtId="14" fontId="5" fillId="0" borderId="41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center" vertical="center"/>
    </xf>
    <xf numFmtId="14" fontId="5" fillId="0" borderId="60" xfId="0" applyNumberFormat="1" applyFont="1" applyFill="1" applyBorder="1" applyAlignment="1">
      <alignment horizontal="center" vertical="center"/>
    </xf>
    <xf numFmtId="14" fontId="5" fillId="0" borderId="74" xfId="0" applyNumberFormat="1" applyFont="1" applyFill="1" applyBorder="1" applyAlignment="1">
      <alignment horizontal="center" vertical="center"/>
    </xf>
    <xf numFmtId="0" fontId="5" fillId="0" borderId="71" xfId="0" applyNumberFormat="1" applyFont="1" applyFill="1" applyBorder="1" applyAlignment="1">
      <alignment horizontal="center" vertical="center"/>
    </xf>
    <xf numFmtId="49" fontId="4" fillId="0" borderId="72" xfId="0" applyNumberFormat="1" applyFont="1" applyFill="1" applyBorder="1" applyAlignment="1">
      <alignment vertical="center"/>
    </xf>
    <xf numFmtId="49" fontId="4" fillId="0" borderId="7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49" fontId="4" fillId="0" borderId="73" xfId="0" applyNumberFormat="1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14" fontId="4" fillId="0" borderId="71" xfId="0" applyNumberFormat="1" applyFont="1" applyFill="1" applyBorder="1" applyAlignment="1">
      <alignment vertical="center"/>
    </xf>
    <xf numFmtId="14" fontId="4" fillId="0" borderId="42" xfId="0" applyNumberFormat="1" applyFont="1" applyFill="1" applyBorder="1" applyAlignment="1">
      <alignment vertical="center"/>
    </xf>
    <xf numFmtId="1" fontId="5" fillId="0" borderId="64" xfId="0" applyNumberFormat="1" applyFont="1" applyFill="1" applyBorder="1" applyAlignment="1">
      <alignment horizontal="center" vertical="center"/>
    </xf>
    <xf numFmtId="14" fontId="5" fillId="0" borderId="7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73" xfId="0" applyNumberFormat="1" applyFont="1" applyFill="1" applyBorder="1" applyAlignment="1">
      <alignment horizontal="center" vertical="center"/>
    </xf>
    <xf numFmtId="14" fontId="5" fillId="0" borderId="42" xfId="0" applyNumberFormat="1" applyFont="1" applyFill="1" applyBorder="1" applyAlignment="1">
      <alignment horizontal="center" vertical="center"/>
    </xf>
    <xf numFmtId="14" fontId="5" fillId="0" borderId="64" xfId="0" applyNumberFormat="1" applyFont="1" applyFill="1" applyBorder="1" applyAlignment="1">
      <alignment horizontal="center" vertical="center"/>
    </xf>
    <xf numFmtId="49" fontId="5" fillId="0" borderId="62" xfId="0" applyNumberFormat="1" applyFont="1" applyFill="1" applyBorder="1" applyAlignment="1">
      <alignment vertical="center"/>
    </xf>
    <xf numFmtId="1" fontId="5" fillId="0" borderId="12" xfId="0" applyNumberFormat="1" applyFont="1" applyFill="1" applyBorder="1" applyAlignment="1">
      <alignment horizontal="center" vertical="center"/>
    </xf>
    <xf numFmtId="14" fontId="5" fillId="0" borderId="57" xfId="0" applyNumberFormat="1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right" vertical="center"/>
    </xf>
    <xf numFmtId="0" fontId="5" fillId="0" borderId="69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right" vertical="center"/>
    </xf>
    <xf numFmtId="49" fontId="4" fillId="2" borderId="4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0" borderId="47" xfId="0" applyNumberFormat="1" applyFont="1" applyBorder="1" applyAlignment="1">
      <alignment vertical="center"/>
    </xf>
    <xf numFmtId="14" fontId="4" fillId="0" borderId="45" xfId="0" applyNumberFormat="1" applyFont="1" applyBorder="1" applyAlignment="1">
      <alignment vertical="center"/>
    </xf>
    <xf numFmtId="14" fontId="4" fillId="0" borderId="47" xfId="0" applyNumberFormat="1" applyFont="1" applyBorder="1" applyAlignment="1">
      <alignment vertical="center"/>
    </xf>
    <xf numFmtId="1" fontId="4" fillId="0" borderId="75" xfId="0" applyNumberFormat="1" applyFont="1" applyBorder="1" applyAlignment="1">
      <alignment horizontal="center" vertical="center"/>
    </xf>
    <xf numFmtId="14" fontId="4" fillId="0" borderId="75" xfId="0" applyNumberFormat="1" applyFont="1" applyFill="1" applyBorder="1" applyAlignment="1">
      <alignment horizontal="center" vertical="center"/>
    </xf>
    <xf numFmtId="49" fontId="5" fillId="0" borderId="75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1" fontId="5" fillId="4" borderId="47" xfId="0" applyNumberFormat="1" applyFont="1" applyFill="1" applyBorder="1" applyAlignment="1">
      <alignment horizontal="center" vertical="center"/>
    </xf>
    <xf numFmtId="0" fontId="9" fillId="6" borderId="54" xfId="0" applyFont="1" applyFill="1" applyBorder="1" applyAlignment="1">
      <alignment horizontal="center" vertical="center" textRotation="90"/>
    </xf>
    <xf numFmtId="0" fontId="9" fillId="7" borderId="37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49" fontId="5" fillId="0" borderId="47" xfId="0" applyNumberFormat="1" applyFont="1" applyFill="1" applyBorder="1" applyAlignment="1">
      <alignment vertical="center"/>
    </xf>
    <xf numFmtId="14" fontId="4" fillId="0" borderId="47" xfId="0" applyNumberFormat="1" applyFont="1" applyFill="1" applyBorder="1" applyAlignment="1">
      <alignment vertical="center"/>
    </xf>
    <xf numFmtId="1" fontId="4" fillId="0" borderId="7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71" xfId="0" applyNumberFormat="1" applyFont="1" applyFill="1" applyBorder="1" applyAlignment="1">
      <alignment vertical="center"/>
    </xf>
    <xf numFmtId="49" fontId="5" fillId="0" borderId="73" xfId="0" applyNumberFormat="1" applyFont="1" applyFill="1" applyBorder="1" applyAlignment="1">
      <alignment vertical="center"/>
    </xf>
    <xf numFmtId="49" fontId="5" fillId="0" borderId="42" xfId="0" applyNumberFormat="1" applyFont="1" applyFill="1" applyBorder="1" applyAlignment="1">
      <alignment vertical="center"/>
    </xf>
    <xf numFmtId="14" fontId="5" fillId="0" borderId="71" xfId="0" applyNumberFormat="1" applyFont="1" applyFill="1" applyBorder="1" applyAlignment="1">
      <alignment vertical="center"/>
    </xf>
    <xf numFmtId="1" fontId="5" fillId="0" borderId="73" xfId="0" applyNumberFormat="1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vertical="center"/>
    </xf>
    <xf numFmtId="1" fontId="4" fillId="0" borderId="64" xfId="0" applyNumberFormat="1" applyFont="1" applyFill="1" applyBorder="1" applyAlignment="1">
      <alignment horizontal="center" vertical="center"/>
    </xf>
    <xf numFmtId="14" fontId="4" fillId="0" borderId="64" xfId="0" applyNumberFormat="1" applyFont="1" applyFill="1" applyBorder="1" applyAlignment="1">
      <alignment horizontal="center" vertical="center"/>
    </xf>
    <xf numFmtId="1" fontId="4" fillId="0" borderId="57" xfId="0" applyNumberFormat="1" applyFont="1" applyFill="1" applyBorder="1" applyAlignment="1">
      <alignment horizontal="center" vertical="center"/>
    </xf>
    <xf numFmtId="14" fontId="4" fillId="0" borderId="57" xfId="0" applyNumberFormat="1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 textRotation="90" wrapText="1"/>
    </xf>
    <xf numFmtId="0" fontId="9" fillId="7" borderId="31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9" fillId="7" borderId="27" xfId="0" applyNumberFormat="1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top" textRotation="90"/>
    </xf>
    <xf numFmtId="0" fontId="9" fillId="7" borderId="29" xfId="0" applyFont="1" applyFill="1" applyBorder="1" applyAlignment="1">
      <alignment horizontal="center" vertical="center"/>
    </xf>
    <xf numFmtId="14" fontId="4" fillId="0" borderId="76" xfId="0" applyNumberFormat="1" applyFont="1" applyBorder="1" applyAlignment="1">
      <alignment horizontal="center" vertical="center"/>
    </xf>
    <xf numFmtId="14" fontId="4" fillId="0" borderId="55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6" borderId="54" xfId="0" applyFont="1" applyFill="1" applyBorder="1" applyAlignment="1">
      <alignment horizontal="center" vertical="center" textRotation="90" wrapText="1"/>
    </xf>
    <xf numFmtId="14" fontId="4" fillId="0" borderId="48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55" xfId="0" applyNumberFormat="1" applyFont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2" fillId="0" borderId="0" xfId="0" applyFont="1" applyBorder="1"/>
    <xf numFmtId="171" fontId="3" fillId="0" borderId="0" xfId="0" applyNumberFormat="1" applyFont="1" applyBorder="1" applyAlignment="1">
      <alignment horizontal="center"/>
    </xf>
    <xf numFmtId="172" fontId="3" fillId="0" borderId="0" xfId="0" applyNumberFormat="1" applyFont="1" applyBorder="1" applyAlignment="1">
      <alignment horizontal="center"/>
    </xf>
    <xf numFmtId="170" fontId="3" fillId="0" borderId="0" xfId="0" applyNumberFormat="1" applyFont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 vertical="center"/>
    </xf>
    <xf numFmtId="164" fontId="22" fillId="9" borderId="18" xfId="0" applyNumberFormat="1" applyFont="1" applyFill="1" applyBorder="1" applyAlignment="1">
      <alignment horizontal="right" vertical="center"/>
    </xf>
    <xf numFmtId="170" fontId="3" fillId="0" borderId="18" xfId="0" applyNumberFormat="1" applyFont="1" applyBorder="1" applyAlignment="1">
      <alignment horizontal="center"/>
    </xf>
    <xf numFmtId="0" fontId="9" fillId="6" borderId="22" xfId="0" applyFont="1" applyFill="1" applyBorder="1" applyAlignment="1">
      <alignment horizontal="center" vertical="center" textRotation="90"/>
    </xf>
    <xf numFmtId="164" fontId="5" fillId="4" borderId="16" xfId="0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164" fontId="15" fillId="9" borderId="56" xfId="0" applyNumberFormat="1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164" fontId="2" fillId="4" borderId="16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164" fontId="1" fillId="9" borderId="56" xfId="0" applyNumberFormat="1" applyFont="1" applyFill="1" applyBorder="1" applyAlignment="1">
      <alignment horizontal="right" vertical="center"/>
    </xf>
    <xf numFmtId="164" fontId="5" fillId="0" borderId="16" xfId="0" applyNumberFormat="1" applyFont="1" applyFill="1" applyBorder="1" applyAlignment="1">
      <alignment horizontal="right" vertical="center"/>
    </xf>
    <xf numFmtId="164" fontId="2" fillId="4" borderId="12" xfId="0" applyNumberFormat="1" applyFont="1" applyFill="1" applyBorder="1" applyAlignment="1">
      <alignment horizontal="right" vertical="center"/>
    </xf>
    <xf numFmtId="164" fontId="1" fillId="9" borderId="57" xfId="0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164" fontId="15" fillId="9" borderId="56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5" fillId="0" borderId="7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horizontal="center"/>
    </xf>
    <xf numFmtId="0" fontId="2" fillId="0" borderId="78" xfId="0" applyFont="1" applyBorder="1"/>
    <xf numFmtId="173" fontId="7" fillId="0" borderId="18" xfId="0" applyNumberFormat="1" applyFont="1" applyBorder="1" applyAlignment="1">
      <alignment horizontal="center" vertical="center"/>
    </xf>
    <xf numFmtId="164" fontId="22" fillId="9" borderId="80" xfId="0" applyNumberFormat="1" applyFont="1" applyFill="1" applyBorder="1" applyAlignment="1">
      <alignment horizontal="right" vertical="center"/>
    </xf>
    <xf numFmtId="169" fontId="21" fillId="0" borderId="0" xfId="0" applyNumberFormat="1" applyFont="1" applyFill="1" applyBorder="1" applyAlignment="1"/>
    <xf numFmtId="0" fontId="23" fillId="0" borderId="0" xfId="0" applyFont="1" applyAlignment="1">
      <alignment horizontal="center"/>
    </xf>
    <xf numFmtId="164" fontId="1" fillId="9" borderId="75" xfId="0" applyNumberFormat="1" applyFont="1" applyFill="1" applyBorder="1" applyAlignment="1">
      <alignment horizontal="right" vertical="center"/>
    </xf>
    <xf numFmtId="0" fontId="22" fillId="0" borderId="28" xfId="0" applyNumberFormat="1" applyFont="1" applyFill="1" applyBorder="1" applyAlignment="1">
      <alignment horizontal="center" vertical="center"/>
    </xf>
    <xf numFmtId="0" fontId="22" fillId="0" borderId="18" xfId="0" applyNumberFormat="1" applyFont="1" applyFill="1" applyBorder="1" applyAlignment="1">
      <alignment horizontal="center" vertical="center"/>
    </xf>
    <xf numFmtId="0" fontId="22" fillId="0" borderId="39" xfId="0" applyNumberFormat="1" applyFont="1" applyFill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22" fillId="0" borderId="37" xfId="0" applyNumberFormat="1" applyFont="1" applyFill="1" applyBorder="1" applyAlignment="1">
      <alignment horizontal="center" vertical="center"/>
    </xf>
    <xf numFmtId="0" fontId="22" fillId="0" borderId="40" xfId="0" applyNumberFormat="1" applyFont="1" applyFill="1" applyBorder="1" applyAlignment="1">
      <alignment horizontal="center" vertical="center"/>
    </xf>
    <xf numFmtId="0" fontId="22" fillId="0" borderId="30" xfId="0" applyNumberFormat="1" applyFont="1" applyFill="1" applyBorder="1" applyAlignment="1">
      <alignment horizontal="center" vertical="center"/>
    </xf>
    <xf numFmtId="0" fontId="22" fillId="0" borderId="20" xfId="0" applyNumberFormat="1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22" fillId="0" borderId="38" xfId="0" applyNumberFormat="1" applyFont="1" applyFill="1" applyBorder="1" applyAlignment="1">
      <alignment horizontal="center" vertical="center"/>
    </xf>
    <xf numFmtId="0" fontId="22" fillId="0" borderId="24" xfId="0" applyNumberFormat="1" applyFont="1" applyFill="1" applyBorder="1" applyAlignment="1">
      <alignment horizontal="center" vertical="center"/>
    </xf>
    <xf numFmtId="0" fontId="22" fillId="0" borderId="31" xfId="0" applyNumberFormat="1" applyFont="1" applyFill="1" applyBorder="1" applyAlignment="1">
      <alignment horizontal="center" vertical="center"/>
    </xf>
    <xf numFmtId="0" fontId="22" fillId="0" borderId="2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22" fillId="0" borderId="41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21" xfId="0" applyNumberFormat="1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22" fillId="0" borderId="29" xfId="0" applyNumberFormat="1" applyFont="1" applyFill="1" applyBorder="1" applyAlignment="1">
      <alignment horizontal="center" vertical="center"/>
    </xf>
    <xf numFmtId="0" fontId="22" fillId="0" borderId="32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22" fillId="0" borderId="26" xfId="0" applyNumberFormat="1" applyFont="1" applyFill="1" applyBorder="1" applyAlignment="1">
      <alignment horizontal="center" vertical="center"/>
    </xf>
    <xf numFmtId="14" fontId="4" fillId="0" borderId="4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60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76" xfId="0" applyNumberFormat="1" applyFont="1" applyBorder="1" applyAlignment="1">
      <alignment horizontal="center" vertical="center"/>
    </xf>
    <xf numFmtId="0" fontId="9" fillId="6" borderId="44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4" fontId="4" fillId="0" borderId="71" xfId="0" applyNumberFormat="1" applyFont="1" applyFill="1" applyBorder="1" applyAlignment="1">
      <alignment horizontal="center" vertical="center"/>
    </xf>
    <xf numFmtId="14" fontId="4" fillId="0" borderId="66" xfId="0" applyNumberFormat="1" applyFont="1" applyFill="1" applyBorder="1" applyAlignment="1">
      <alignment horizontal="center" vertical="center"/>
    </xf>
    <xf numFmtId="14" fontId="4" fillId="0" borderId="42" xfId="0" applyNumberFormat="1" applyFont="1" applyFill="1" applyBorder="1" applyAlignment="1">
      <alignment horizontal="center" vertical="center"/>
    </xf>
    <xf numFmtId="0" fontId="22" fillId="0" borderId="2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76" xfId="0" applyNumberFormat="1" applyFont="1" applyFill="1" applyBorder="1" applyAlignment="1">
      <alignment horizontal="center" vertical="center"/>
    </xf>
    <xf numFmtId="0" fontId="24" fillId="0" borderId="0" xfId="0" applyFont="1"/>
    <xf numFmtId="49" fontId="5" fillId="4" borderId="56" xfId="0" applyNumberFormat="1" applyFont="1" applyFill="1" applyBorder="1" applyAlignment="1">
      <alignment horizontal="center" vertical="center"/>
    </xf>
    <xf numFmtId="49" fontId="5" fillId="4" borderId="57" xfId="0" applyNumberFormat="1" applyFont="1" applyFill="1" applyBorder="1" applyAlignment="1">
      <alignment horizontal="center" vertical="center"/>
    </xf>
    <xf numFmtId="14" fontId="4" fillId="0" borderId="75" xfId="0" applyNumberFormat="1" applyFont="1" applyBorder="1" applyAlignment="1">
      <alignment vertical="center"/>
    </xf>
    <xf numFmtId="14" fontId="4" fillId="0" borderId="56" xfId="0" applyNumberFormat="1" applyFont="1" applyFill="1" applyBorder="1" applyAlignment="1">
      <alignment vertical="center"/>
    </xf>
    <xf numFmtId="14" fontId="5" fillId="4" borderId="56" xfId="0" applyNumberFormat="1" applyFont="1" applyFill="1" applyBorder="1" applyAlignment="1">
      <alignment vertical="center"/>
    </xf>
    <xf numFmtId="14" fontId="4" fillId="4" borderId="56" xfId="0" applyNumberFormat="1" applyFont="1" applyFill="1" applyBorder="1" applyAlignment="1">
      <alignment vertical="center"/>
    </xf>
    <xf numFmtId="14" fontId="4" fillId="0" borderId="74" xfId="0" applyNumberFormat="1" applyFont="1" applyFill="1" applyBorder="1" applyAlignment="1">
      <alignment vertical="center"/>
    </xf>
    <xf numFmtId="14" fontId="4" fillId="0" borderId="64" xfId="0" applyNumberFormat="1" applyFont="1" applyFill="1" applyBorder="1" applyAlignment="1">
      <alignment vertical="center"/>
    </xf>
    <xf numFmtId="14" fontId="5" fillId="0" borderId="57" xfId="0" applyNumberFormat="1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 vertical="center"/>
    </xf>
    <xf numFmtId="169" fontId="20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 textRotation="90"/>
    </xf>
    <xf numFmtId="0" fontId="9" fillId="6" borderId="23" xfId="0" applyFont="1" applyFill="1" applyBorder="1" applyAlignment="1">
      <alignment horizontal="center" vertical="center" textRotation="90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47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vertical="center"/>
    </xf>
    <xf numFmtId="165" fontId="5" fillId="4" borderId="16" xfId="0" applyNumberFormat="1" applyFont="1" applyFill="1" applyBorder="1" applyAlignment="1">
      <alignment horizontal="right" vertical="center"/>
    </xf>
    <xf numFmtId="164" fontId="5" fillId="0" borderId="34" xfId="0" applyNumberFormat="1" applyFont="1" applyFill="1" applyBorder="1" applyAlignment="1">
      <alignment horizontal="right" vertical="center"/>
    </xf>
    <xf numFmtId="164" fontId="5" fillId="0" borderId="12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/>
    </xf>
    <xf numFmtId="164" fontId="5" fillId="5" borderId="6" xfId="0" applyNumberFormat="1" applyFont="1" applyFill="1" applyBorder="1" applyAlignment="1">
      <alignment horizontal="center" vertical="center"/>
    </xf>
    <xf numFmtId="164" fontId="5" fillId="5" borderId="46" xfId="0" applyNumberFormat="1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14" fontId="4" fillId="0" borderId="75" xfId="0" applyNumberFormat="1" applyFont="1" applyFill="1" applyBorder="1" applyAlignment="1">
      <alignment vertical="center"/>
    </xf>
    <xf numFmtId="14" fontId="5" fillId="0" borderId="56" xfId="0" applyNumberFormat="1" applyFont="1" applyFill="1" applyBorder="1" applyAlignment="1">
      <alignment vertical="center"/>
    </xf>
    <xf numFmtId="14" fontId="5" fillId="0" borderId="64" xfId="0" applyNumberFormat="1" applyFont="1" applyFill="1" applyBorder="1" applyAlignment="1">
      <alignment vertical="center"/>
    </xf>
    <xf numFmtId="173" fontId="7" fillId="0" borderId="25" xfId="0" applyNumberFormat="1" applyFont="1" applyFill="1" applyBorder="1" applyAlignment="1">
      <alignment horizontal="center" vertical="center"/>
    </xf>
    <xf numFmtId="164" fontId="1" fillId="0" borderId="25" xfId="0" applyNumberFormat="1" applyFont="1" applyBorder="1" applyAlignment="1">
      <alignment vertical="center"/>
    </xf>
    <xf numFmtId="0" fontId="5" fillId="0" borderId="75" xfId="0" applyFont="1" applyBorder="1" applyAlignment="1">
      <alignment horizontal="right" vertical="center"/>
    </xf>
    <xf numFmtId="0" fontId="5" fillId="0" borderId="56" xfId="0" applyFont="1" applyFill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173" fontId="7" fillId="0" borderId="0" xfId="0" applyNumberFormat="1" applyFont="1" applyFill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right" vertical="center"/>
    </xf>
    <xf numFmtId="164" fontId="15" fillId="9" borderId="57" xfId="0" applyNumberFormat="1" applyFont="1" applyFill="1" applyBorder="1" applyAlignment="1">
      <alignment horizontal="right" vertical="center"/>
    </xf>
    <xf numFmtId="164" fontId="1" fillId="9" borderId="32" xfId="0" applyNumberFormat="1" applyFont="1" applyFill="1" applyBorder="1" applyAlignment="1">
      <alignment horizontal="right" vertical="center"/>
    </xf>
    <xf numFmtId="0" fontId="9" fillId="7" borderId="53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7" borderId="51" xfId="0" applyFont="1" applyFill="1" applyBorder="1" applyAlignment="1">
      <alignment horizontal="center" vertical="center" wrapText="1"/>
    </xf>
    <xf numFmtId="0" fontId="9" fillId="7" borderId="30" xfId="0" applyNumberFormat="1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textRotation="90"/>
    </xf>
    <xf numFmtId="0" fontId="9" fillId="7" borderId="51" xfId="0" applyFont="1" applyFill="1" applyBorder="1" applyAlignment="1">
      <alignment horizontal="center" vertical="center" textRotation="90"/>
    </xf>
    <xf numFmtId="0" fontId="9" fillId="7" borderId="53" xfId="0" applyFont="1" applyFill="1" applyBorder="1" applyAlignment="1">
      <alignment horizontal="center" vertical="center" textRotation="90"/>
    </xf>
    <xf numFmtId="1" fontId="4" fillId="0" borderId="8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vertical="center"/>
    </xf>
    <xf numFmtId="165" fontId="3" fillId="4" borderId="16" xfId="0" applyNumberFormat="1" applyFont="1" applyFill="1" applyBorder="1" applyAlignment="1">
      <alignment horizontal="right" vertical="center"/>
    </xf>
    <xf numFmtId="0" fontId="7" fillId="0" borderId="36" xfId="0" applyFont="1" applyBorder="1" applyAlignment="1">
      <alignment horizontal="left"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0" fontId="3" fillId="0" borderId="18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174" fontId="3" fillId="0" borderId="0" xfId="0" applyNumberFormat="1" applyFont="1" applyFill="1" applyBorder="1" applyAlignment="1">
      <alignment horizontal="center" vertical="center"/>
    </xf>
    <xf numFmtId="170" fontId="3" fillId="0" borderId="18" xfId="0" applyNumberFormat="1" applyFont="1" applyBorder="1" applyAlignment="1">
      <alignment horizontal="right" vertical="center"/>
    </xf>
    <xf numFmtId="174" fontId="3" fillId="0" borderId="0" xfId="0" applyNumberFormat="1" applyFont="1" applyBorder="1" applyAlignment="1">
      <alignment horizontal="center" vertical="center"/>
    </xf>
    <xf numFmtId="174" fontId="7" fillId="0" borderId="81" xfId="0" applyNumberFormat="1" applyFont="1" applyFill="1" applyBorder="1" applyAlignment="1">
      <alignment horizontal="center"/>
    </xf>
    <xf numFmtId="0" fontId="7" fillId="0" borderId="82" xfId="0" applyNumberFormat="1" applyFont="1" applyFill="1" applyBorder="1" applyAlignment="1">
      <alignment horizontal="center"/>
    </xf>
    <xf numFmtId="174" fontId="7" fillId="0" borderId="82" xfId="0" applyNumberFormat="1" applyFont="1" applyFill="1" applyBorder="1" applyAlignment="1">
      <alignment horizontal="left"/>
    </xf>
    <xf numFmtId="174" fontId="7" fillId="0" borderId="83" xfId="0" applyNumberFormat="1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74" fontId="7" fillId="0" borderId="82" xfId="0" applyNumberFormat="1" applyFont="1" applyFill="1" applyBorder="1" applyAlignment="1">
      <alignment horizontal="center"/>
    </xf>
    <xf numFmtId="170" fontId="26" fillId="0" borderId="18" xfId="0" applyNumberFormat="1" applyFont="1" applyBorder="1" applyAlignment="1">
      <alignment horizontal="right" vertical="center"/>
    </xf>
    <xf numFmtId="174" fontId="26" fillId="0" borderId="0" xfId="0" applyNumberFormat="1" applyFont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170" fontId="26" fillId="0" borderId="18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25" fillId="0" borderId="25" xfId="0" applyNumberFormat="1" applyFont="1" applyFill="1" applyBorder="1" applyAlignment="1">
      <alignment vertical="center"/>
    </xf>
    <xf numFmtId="164" fontId="25" fillId="0" borderId="30" xfId="0" applyNumberFormat="1" applyFont="1" applyFill="1" applyBorder="1" applyAlignment="1">
      <alignment vertical="center"/>
    </xf>
    <xf numFmtId="164" fontId="25" fillId="0" borderId="18" xfId="0" applyNumberFormat="1" applyFont="1" applyFill="1" applyBorder="1" applyAlignment="1">
      <alignment vertical="center"/>
    </xf>
    <xf numFmtId="0" fontId="25" fillId="0" borderId="18" xfId="0" applyFont="1" applyFill="1" applyBorder="1" applyAlignment="1">
      <alignment vertical="center"/>
    </xf>
    <xf numFmtId="0" fontId="25" fillId="0" borderId="19" xfId="0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164" fontId="18" fillId="0" borderId="24" xfId="0" applyNumberFormat="1" applyFont="1" applyFill="1" applyBorder="1" applyAlignment="1"/>
    <xf numFmtId="164" fontId="18" fillId="0" borderId="25" xfId="0" applyNumberFormat="1" applyFont="1" applyFill="1" applyBorder="1" applyAlignment="1"/>
    <xf numFmtId="164" fontId="18" fillId="0" borderId="30" xfId="0" applyNumberFormat="1" applyFont="1" applyFill="1" applyBorder="1" applyAlignment="1"/>
    <xf numFmtId="164" fontId="18" fillId="0" borderId="25" xfId="0" applyNumberFormat="1" applyFont="1" applyFill="1" applyBorder="1" applyAlignment="1">
      <alignment vertical="center"/>
    </xf>
    <xf numFmtId="164" fontId="18" fillId="0" borderId="30" xfId="0" applyNumberFormat="1" applyFont="1" applyFill="1" applyBorder="1" applyAlignment="1">
      <alignment vertical="center"/>
    </xf>
    <xf numFmtId="0" fontId="2" fillId="0" borderId="77" xfId="0" applyFont="1" applyBorder="1"/>
    <xf numFmtId="164" fontId="3" fillId="0" borderId="77" xfId="0" applyNumberFormat="1" applyFont="1" applyBorder="1" applyAlignment="1">
      <alignment horizontal="right"/>
    </xf>
    <xf numFmtId="164" fontId="7" fillId="0" borderId="79" xfId="0" applyNumberFormat="1" applyFont="1" applyFill="1" applyBorder="1" applyAlignment="1">
      <alignment horizontal="right" vertical="center"/>
    </xf>
    <xf numFmtId="164" fontId="2" fillId="0" borderId="55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horizontal="right" vertical="center"/>
    </xf>
    <xf numFmtId="164" fontId="1" fillId="0" borderId="10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169" fontId="21" fillId="0" borderId="0" xfId="0" applyNumberFormat="1" applyFont="1" applyFill="1" applyBorder="1" applyAlignment="1">
      <alignment vertical="center"/>
    </xf>
    <xf numFmtId="164" fontId="22" fillId="9" borderId="25" xfId="0" applyNumberFormat="1" applyFont="1" applyFill="1" applyBorder="1" applyAlignment="1">
      <alignment horizontal="right" vertical="center"/>
    </xf>
    <xf numFmtId="164" fontId="22" fillId="0" borderId="18" xfId="0" applyNumberFormat="1" applyFont="1" applyFill="1" applyBorder="1" applyAlignment="1">
      <alignment horizontal="right" vertical="center"/>
    </xf>
    <xf numFmtId="170" fontId="3" fillId="0" borderId="18" xfId="0" applyNumberFormat="1" applyFont="1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75" xfId="0" applyNumberFormat="1" applyFont="1" applyBorder="1" applyAlignment="1">
      <alignment horizontal="center" vertical="center"/>
    </xf>
    <xf numFmtId="0" fontId="5" fillId="0" borderId="56" xfId="0" applyNumberFormat="1" applyFont="1" applyFill="1" applyBorder="1" applyAlignment="1">
      <alignment horizontal="center" vertical="center"/>
    </xf>
    <xf numFmtId="0" fontId="5" fillId="0" borderId="56" xfId="0" applyNumberFormat="1" applyFont="1" applyBorder="1" applyAlignment="1">
      <alignment horizontal="center" vertical="center"/>
    </xf>
    <xf numFmtId="0" fontId="5" fillId="0" borderId="74" xfId="0" applyNumberFormat="1" applyFont="1" applyFill="1" applyBorder="1" applyAlignment="1">
      <alignment horizontal="center" vertical="center"/>
    </xf>
    <xf numFmtId="0" fontId="5" fillId="0" borderId="64" xfId="0" applyNumberFormat="1" applyFont="1" applyFill="1" applyBorder="1" applyAlignment="1">
      <alignment horizontal="center" vertical="center"/>
    </xf>
    <xf numFmtId="0" fontId="5" fillId="0" borderId="57" xfId="0" applyNumberFormat="1" applyFont="1" applyFill="1" applyBorder="1" applyAlignment="1">
      <alignment horizontal="center" vertical="center"/>
    </xf>
    <xf numFmtId="0" fontId="5" fillId="0" borderId="45" xfId="0" applyNumberFormat="1" applyFont="1" applyBorder="1" applyAlignment="1">
      <alignment horizontal="center" vertical="center"/>
    </xf>
    <xf numFmtId="0" fontId="5" fillId="0" borderId="48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6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0" fontId="5" fillId="0" borderId="7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73" xfId="0" applyNumberFormat="1" applyFont="1" applyFill="1" applyBorder="1" applyAlignment="1">
      <alignment horizontal="center" vertical="center"/>
    </xf>
    <xf numFmtId="0" fontId="5" fillId="0" borderId="62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57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62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3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vertical="center"/>
    </xf>
    <xf numFmtId="164" fontId="25" fillId="10" borderId="25" xfId="0" applyNumberFormat="1" applyFont="1" applyFill="1" applyBorder="1" applyAlignment="1">
      <alignment horizontal="center" vertical="center"/>
    </xf>
    <xf numFmtId="164" fontId="25" fillId="10" borderId="30" xfId="0" applyNumberFormat="1" applyFont="1" applyFill="1" applyBorder="1" applyAlignment="1">
      <alignment horizontal="center" vertical="center"/>
    </xf>
    <xf numFmtId="164" fontId="18" fillId="10" borderId="25" xfId="0" applyNumberFormat="1" applyFont="1" applyFill="1" applyBorder="1" applyAlignment="1">
      <alignment horizontal="center" vertical="center"/>
    </xf>
    <xf numFmtId="164" fontId="18" fillId="10" borderId="30" xfId="0" applyNumberFormat="1" applyFont="1" applyFill="1" applyBorder="1" applyAlignment="1">
      <alignment horizontal="center" vertical="center"/>
    </xf>
    <xf numFmtId="164" fontId="25" fillId="10" borderId="18" xfId="0" applyNumberFormat="1" applyFont="1" applyFill="1" applyBorder="1" applyAlignment="1">
      <alignment horizontal="center" vertical="center"/>
    </xf>
    <xf numFmtId="0" fontId="25" fillId="10" borderId="18" xfId="0" applyFont="1" applyFill="1" applyBorder="1" applyAlignment="1">
      <alignment horizontal="center" vertical="center"/>
    </xf>
    <xf numFmtId="0" fontId="25" fillId="10" borderId="19" xfId="0" applyFont="1" applyFill="1" applyBorder="1" applyAlignment="1">
      <alignment horizontal="center" vertical="center"/>
    </xf>
    <xf numFmtId="164" fontId="18" fillId="10" borderId="18" xfId="0" applyNumberFormat="1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55" xfId="0" applyNumberFormat="1" applyFont="1" applyFill="1" applyBorder="1" applyAlignment="1">
      <alignment horizontal="center" vertical="center"/>
    </xf>
    <xf numFmtId="164" fontId="5" fillId="0" borderId="43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mruColors>
      <color rgb="FFFFFF99"/>
      <color rgb="FFF54DB1"/>
      <color rgb="FFF991CF"/>
      <color rgb="FFE0F595"/>
      <color rgb="FFFFFFCC"/>
      <color rgb="FFEDF793"/>
      <color rgb="FFFAFE54"/>
      <color rgb="FFE5F363"/>
      <color rgb="FFFAF2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227"/>
  <sheetViews>
    <sheetView tabSelected="1" zoomScale="150" zoomScaleNormal="150" workbookViewId="0">
      <pane xSplit="4" ySplit="9" topLeftCell="E10" activePane="bottomRight" state="frozen"/>
      <selection pane="topRight" activeCell="G1" sqref="G1"/>
      <selection pane="bottomLeft" activeCell="A8" sqref="A8"/>
      <selection pane="bottomRight"/>
    </sheetView>
  </sheetViews>
  <sheetFormatPr baseColWidth="10" defaultColWidth="9.109375" defaultRowHeight="7.8" outlineLevelCol="1" x14ac:dyDescent="0.15"/>
  <cols>
    <col min="1" max="1" width="3.33203125" style="3" customWidth="1"/>
    <col min="2" max="2" width="5.44140625" style="3" customWidth="1"/>
    <col min="3" max="3" width="12.88671875" style="3" customWidth="1"/>
    <col min="4" max="4" width="9.44140625" style="3" bestFit="1" customWidth="1"/>
    <col min="5" max="5" width="4.5546875" style="3" customWidth="1" outlineLevel="1"/>
    <col min="6" max="6" width="9.44140625" style="3" customWidth="1" outlineLevel="1"/>
    <col min="7" max="7" width="15.44140625" style="3" customWidth="1" outlineLevel="1"/>
    <col min="8" max="8" width="21.5546875" style="3" customWidth="1" outlineLevel="1"/>
    <col min="9" max="9" width="10.44140625" style="3" customWidth="1" outlineLevel="1"/>
    <col min="10" max="10" width="9.5546875" style="3" customWidth="1" outlineLevel="1"/>
    <col min="11" max="11" width="7.33203125" style="3" customWidth="1" outlineLevel="1"/>
    <col min="12" max="12" width="7.5546875" style="3" customWidth="1" outlineLevel="1"/>
    <col min="13" max="13" width="17.6640625" style="3" customWidth="1" outlineLevel="1"/>
    <col min="14" max="14" width="10.6640625" style="3" customWidth="1" outlineLevel="1"/>
    <col min="15" max="16" width="6.33203125" style="3" customWidth="1"/>
    <col min="17" max="17" width="4.5546875" style="6" customWidth="1"/>
    <col min="18" max="29" width="3.5546875" style="8" customWidth="1" outlineLevel="1"/>
    <col min="30" max="32" width="2.6640625" style="8" customWidth="1" outlineLevel="1"/>
    <col min="33" max="39" width="3.5546875" style="8" customWidth="1" outlineLevel="1"/>
    <col min="40" max="42" width="2.6640625" style="8" customWidth="1" outlineLevel="1"/>
    <col min="43" max="46" width="3.5546875" style="8" customWidth="1" outlineLevel="1"/>
    <col min="47" max="49" width="2.6640625" style="8" customWidth="1" outlineLevel="1"/>
    <col min="50" max="50" width="4.5546875" style="6" customWidth="1" outlineLevel="1"/>
    <col min="51" max="55" width="3.5546875" style="8" customWidth="1" outlineLevel="1"/>
    <col min="56" max="58" width="2.6640625" style="8" customWidth="1" outlineLevel="1"/>
    <col min="59" max="59" width="6.109375" style="4" customWidth="1"/>
    <col min="60" max="60" width="8.88671875" style="4" customWidth="1" outlineLevel="1"/>
    <col min="61" max="61" width="6.33203125" style="4" customWidth="1" outlineLevel="1"/>
    <col min="62" max="62" width="8.6640625" style="4" customWidth="1" outlineLevel="1"/>
    <col min="63" max="63" width="6.33203125" style="4" customWidth="1" outlineLevel="1"/>
    <col min="64" max="64" width="2.6640625" style="4" customWidth="1" outlineLevel="1"/>
    <col min="65" max="65" width="35.6640625" style="3" customWidth="1" outlineLevel="1"/>
    <col min="66" max="68" width="9.109375" style="3" customWidth="1" outlineLevel="1"/>
    <col min="69" max="71" width="9.109375" style="3" customWidth="1"/>
    <col min="72" max="72" width="2.6640625" style="3" customWidth="1" outlineLevel="1"/>
    <col min="73" max="73" width="2.6640625" style="3" customWidth="1"/>
    <col min="74" max="74" width="8.44140625" style="3" customWidth="1"/>
    <col min="75" max="75" width="2.6640625" style="3" customWidth="1" outlineLevel="1"/>
    <col min="76" max="76" width="2.6640625" style="3" customWidth="1"/>
    <col min="77" max="82" width="8.44140625" style="3" customWidth="1"/>
    <col min="83" max="83" width="9.109375" style="3" customWidth="1"/>
    <col min="84" max="84" width="2.6640625" style="3" customWidth="1" outlineLevel="1"/>
    <col min="85" max="85" width="2.6640625" style="3" customWidth="1"/>
    <col min="86" max="86" width="2.5546875" style="3" customWidth="1" outlineLevel="1"/>
    <col min="87" max="87" width="20.6640625" style="3" customWidth="1"/>
    <col min="88" max="16384" width="9.109375" style="3"/>
  </cols>
  <sheetData>
    <row r="1" spans="1:87" ht="15.6" x14ac:dyDescent="0.3">
      <c r="A1" s="14" t="s">
        <v>54</v>
      </c>
      <c r="Q1" s="22"/>
      <c r="R1" s="22"/>
      <c r="S1" s="22"/>
      <c r="T1" s="22"/>
      <c r="U1" s="22"/>
      <c r="V1" s="22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84"/>
      <c r="AV1" s="284"/>
      <c r="AW1" s="284"/>
      <c r="AX1" s="22"/>
      <c r="AY1" s="284"/>
      <c r="AZ1" s="284"/>
      <c r="BA1" s="284"/>
      <c r="BB1" s="284"/>
      <c r="BC1" s="284"/>
      <c r="BD1" s="284"/>
      <c r="BE1" s="284"/>
      <c r="BF1" s="284"/>
    </row>
    <row r="2" spans="1:87" ht="10.5" customHeight="1" x14ac:dyDescent="0.15">
      <c r="A2" s="178" t="s">
        <v>100</v>
      </c>
      <c r="B2" s="87"/>
      <c r="C2" s="179">
        <f>COUNT(A10:A18)</f>
        <v>6</v>
      </c>
      <c r="Q2" s="22"/>
      <c r="R2" s="22"/>
      <c r="S2" s="22"/>
      <c r="T2" s="22"/>
      <c r="U2" s="22"/>
      <c r="V2" s="22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84"/>
      <c r="AV2" s="284"/>
      <c r="AW2" s="284"/>
      <c r="AX2" s="22"/>
      <c r="AY2" s="284"/>
      <c r="AZ2" s="284"/>
      <c r="BA2" s="284"/>
      <c r="BB2" s="284"/>
      <c r="BC2" s="284"/>
      <c r="BD2" s="284"/>
      <c r="BE2" s="284"/>
      <c r="BF2" s="284"/>
    </row>
    <row r="3" spans="1:87" ht="14.4" customHeight="1" x14ac:dyDescent="0.3">
      <c r="A3" s="371" t="s">
        <v>117</v>
      </c>
      <c r="Q3" s="22"/>
      <c r="R3" s="22"/>
      <c r="S3" s="22"/>
      <c r="T3" s="22"/>
      <c r="U3" s="22"/>
      <c r="V3" s="22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452">
        <v>2016</v>
      </c>
      <c r="AR3" s="453"/>
      <c r="AS3" s="454"/>
      <c r="AT3" s="454"/>
      <c r="AU3" s="522" t="s">
        <v>129</v>
      </c>
      <c r="AV3" s="522"/>
      <c r="AW3" s="522"/>
      <c r="AX3" s="22"/>
      <c r="AY3" s="284"/>
      <c r="AZ3" s="284"/>
      <c r="BA3" s="284"/>
      <c r="BB3" s="284"/>
      <c r="BC3" s="284"/>
      <c r="BD3" s="284"/>
      <c r="BE3" s="284"/>
      <c r="BF3" s="284"/>
      <c r="BP3" s="319" t="s">
        <v>106</v>
      </c>
      <c r="BQ3" s="293">
        <v>30</v>
      </c>
      <c r="BR3" s="8"/>
      <c r="BS3" s="294"/>
      <c r="CI3" s="173" t="s">
        <v>110</v>
      </c>
    </row>
    <row r="4" spans="1:87" ht="10.5" customHeight="1" x14ac:dyDescent="0.15">
      <c r="A4" s="182" t="s">
        <v>99</v>
      </c>
      <c r="C4" s="179">
        <f>SUBTOTAL(103,A10:A18)</f>
        <v>6</v>
      </c>
      <c r="Q4" s="22"/>
      <c r="R4" s="22"/>
      <c r="S4" s="22"/>
      <c r="T4" s="22"/>
      <c r="U4" s="22"/>
      <c r="V4" s="22"/>
      <c r="W4" s="284"/>
      <c r="X4" s="284"/>
      <c r="Y4" s="284"/>
      <c r="Z4" s="284"/>
      <c r="AA4" s="284"/>
      <c r="AB4" s="284"/>
      <c r="AC4" s="284"/>
      <c r="AD4" s="284"/>
      <c r="AE4" s="435" t="s">
        <v>126</v>
      </c>
      <c r="AF4" s="284"/>
      <c r="AG4" s="22"/>
      <c r="AH4" s="22"/>
      <c r="AI4" s="22"/>
      <c r="AJ4" s="22"/>
      <c r="AK4" s="22"/>
      <c r="AL4" s="22"/>
      <c r="AM4" s="22"/>
      <c r="AN4" s="284"/>
      <c r="AO4" s="435" t="s">
        <v>126</v>
      </c>
      <c r="AP4" s="284"/>
      <c r="AQ4" s="439">
        <v>0</v>
      </c>
      <c r="AR4" s="440">
        <v>7</v>
      </c>
      <c r="AS4" s="441" t="s">
        <v>128</v>
      </c>
      <c r="AT4" s="442"/>
      <c r="AU4" s="443"/>
      <c r="AV4" s="444" t="s">
        <v>126</v>
      </c>
      <c r="AW4" s="284"/>
      <c r="AX4" s="22"/>
      <c r="AY4" s="284"/>
      <c r="AZ4" s="284"/>
      <c r="BA4" s="284"/>
      <c r="BB4" s="284"/>
      <c r="BC4" s="284"/>
      <c r="BD4" s="284"/>
      <c r="BE4" s="444"/>
      <c r="BF4" s="284"/>
      <c r="BP4" s="319" t="s">
        <v>107</v>
      </c>
      <c r="BQ4" s="293">
        <v>80</v>
      </c>
      <c r="BR4" s="295"/>
      <c r="BS4" s="295"/>
      <c r="BT4" s="8"/>
      <c r="BU4" s="8"/>
      <c r="BV4" s="320" t="s">
        <v>131</v>
      </c>
      <c r="BW4" s="8"/>
      <c r="BX4" s="8"/>
      <c r="BZ4" s="321"/>
      <c r="CA4" s="321"/>
      <c r="CB4" s="321"/>
      <c r="CC4" s="295"/>
      <c r="CD4" s="295"/>
      <c r="CG4" s="321"/>
      <c r="CH4" s="321"/>
    </row>
    <row r="5" spans="1:87" ht="10.5" customHeight="1" thickBot="1" x14ac:dyDescent="0.2">
      <c r="Q5" s="22"/>
      <c r="R5" s="433" t="s">
        <v>130</v>
      </c>
      <c r="S5" s="22"/>
      <c r="T5" s="22"/>
      <c r="U5" s="22"/>
      <c r="V5" s="22"/>
      <c r="W5" s="284"/>
      <c r="X5" s="284"/>
      <c r="Y5" s="284"/>
      <c r="Z5" s="284"/>
      <c r="AA5" s="284"/>
      <c r="AB5" s="284"/>
      <c r="AC5" s="284"/>
      <c r="AD5" s="434"/>
      <c r="AE5" s="436">
        <v>20</v>
      </c>
      <c r="AF5" s="434"/>
      <c r="AG5" s="22"/>
      <c r="AH5" s="22"/>
      <c r="AI5" s="22"/>
      <c r="AJ5" s="22"/>
      <c r="AK5" s="22"/>
      <c r="AL5" s="22"/>
      <c r="AM5" s="22"/>
      <c r="AN5" s="437" t="s">
        <v>127</v>
      </c>
      <c r="AO5" s="438">
        <f ca="1">AN7/AO8</f>
        <v>3.8021666666666665</v>
      </c>
      <c r="AP5" s="434"/>
      <c r="AQ5" s="439">
        <v>0</v>
      </c>
      <c r="AR5" s="445">
        <v>0</v>
      </c>
      <c r="AS5" s="445">
        <v>0</v>
      </c>
      <c r="AT5" s="442">
        <v>0</v>
      </c>
      <c r="AU5" s="446" t="s">
        <v>127</v>
      </c>
      <c r="AV5" s="447">
        <f>(AV7/AW8)*2</f>
        <v>0</v>
      </c>
      <c r="AW5" s="434"/>
      <c r="AX5" s="22"/>
      <c r="AY5" s="284"/>
      <c r="AZ5" s="284"/>
      <c r="BA5" s="284"/>
      <c r="BB5" s="284"/>
      <c r="BC5" s="284"/>
      <c r="BD5" s="451"/>
      <c r="BE5" s="447"/>
      <c r="BF5" s="451"/>
      <c r="BP5" s="319" t="s">
        <v>124</v>
      </c>
      <c r="BQ5" s="293">
        <v>110</v>
      </c>
      <c r="BR5" s="8"/>
      <c r="BS5" s="8"/>
      <c r="BT5" s="8"/>
      <c r="BU5" s="8"/>
      <c r="BV5" s="468"/>
      <c r="BW5" s="8"/>
      <c r="BX5" s="8"/>
      <c r="BY5" s="522" t="s">
        <v>89</v>
      </c>
      <c r="BZ5" s="522" t="s">
        <v>90</v>
      </c>
      <c r="CA5" s="295"/>
      <c r="CB5" s="295"/>
      <c r="CD5" s="295"/>
      <c r="CF5" s="294"/>
      <c r="CH5" s="326"/>
      <c r="CI5" s="484" t="s">
        <v>111</v>
      </c>
    </row>
    <row r="6" spans="1:87" ht="10.5" customHeight="1" thickBot="1" x14ac:dyDescent="0.2">
      <c r="A6" s="76" t="s">
        <v>22</v>
      </c>
      <c r="B6" s="79"/>
      <c r="C6" s="26"/>
      <c r="Q6" s="9"/>
      <c r="R6" s="429" t="s">
        <v>125</v>
      </c>
      <c r="S6" s="351"/>
      <c r="T6" s="202"/>
      <c r="U6" s="202"/>
      <c r="V6" s="202"/>
      <c r="W6" s="351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448">
        <v>1.9330000000000001</v>
      </c>
      <c r="AR6" s="449">
        <v>2.9729999999999999</v>
      </c>
      <c r="AS6" s="449">
        <v>4.9779999999999998</v>
      </c>
      <c r="AT6" s="450">
        <v>4.9779999999999998</v>
      </c>
      <c r="AU6" s="202"/>
      <c r="AV6" s="202"/>
      <c r="AW6" s="202"/>
      <c r="AX6" s="352"/>
      <c r="AY6" s="202"/>
      <c r="AZ6" s="202"/>
      <c r="BA6" s="202"/>
      <c r="BB6" s="202"/>
      <c r="BC6" s="202"/>
      <c r="BD6" s="202"/>
      <c r="BE6" s="202"/>
      <c r="BF6" s="203"/>
      <c r="BG6" s="80"/>
      <c r="BH6" s="80"/>
      <c r="BI6" s="80"/>
      <c r="BJ6" s="80"/>
      <c r="BK6" s="80"/>
      <c r="BL6" s="75"/>
      <c r="BP6" s="319" t="s">
        <v>108</v>
      </c>
      <c r="BQ6" s="293">
        <v>164</v>
      </c>
      <c r="BR6" s="296">
        <v>15</v>
      </c>
      <c r="BS6" s="8"/>
      <c r="BT6" s="295"/>
      <c r="BU6" s="295"/>
      <c r="BV6" s="468"/>
      <c r="BW6" s="295"/>
      <c r="BX6" s="295"/>
      <c r="BY6" s="522"/>
      <c r="BZ6" s="522"/>
      <c r="CA6" s="295"/>
      <c r="CB6" s="295"/>
      <c r="CC6" s="295"/>
      <c r="CD6" s="295"/>
      <c r="CE6" s="295"/>
      <c r="CF6" s="382"/>
      <c r="CI6" s="485">
        <v>42213</v>
      </c>
    </row>
    <row r="7" spans="1:87" ht="9.75" customHeight="1" x14ac:dyDescent="0.15">
      <c r="A7" s="523">
        <f ca="1">TODAY()</f>
        <v>42381</v>
      </c>
      <c r="B7" s="523"/>
      <c r="C7" s="23"/>
      <c r="Q7" s="9"/>
      <c r="R7" s="431" t="s">
        <v>76</v>
      </c>
      <c r="S7" s="527" t="s">
        <v>57</v>
      </c>
      <c r="T7" s="528"/>
      <c r="U7" s="528"/>
      <c r="V7" s="528"/>
      <c r="W7" s="528" t="s">
        <v>113</v>
      </c>
      <c r="X7" s="528"/>
      <c r="Y7" s="528"/>
      <c r="Z7" s="528"/>
      <c r="AA7" s="528"/>
      <c r="AB7" s="528"/>
      <c r="AC7" s="528"/>
      <c r="AD7" s="532">
        <f>AE5*AE8</f>
        <v>80</v>
      </c>
      <c r="AE7" s="532"/>
      <c r="AF7" s="533"/>
      <c r="AG7" s="524" t="s">
        <v>112</v>
      </c>
      <c r="AH7" s="525"/>
      <c r="AI7" s="525"/>
      <c r="AJ7" s="525"/>
      <c r="AK7" s="525"/>
      <c r="AL7" s="525"/>
      <c r="AM7" s="526"/>
      <c r="AN7" s="532">
        <f ca="1">AQ8*AQ6+AR8*AR6+AS8*AS6+AT8*AT6</f>
        <v>22.812999999999999</v>
      </c>
      <c r="AO7" s="532"/>
      <c r="AP7" s="533"/>
      <c r="AQ7" s="529" t="s">
        <v>42</v>
      </c>
      <c r="AR7" s="525"/>
      <c r="AS7" s="525"/>
      <c r="AT7" s="526"/>
      <c r="AU7" s="530">
        <f ca="1">(AQ8*AQ5+AR8*AR5+AS8*AS5+AT8*AT5+AQ4*AR4)*2</f>
        <v>0</v>
      </c>
      <c r="AV7" s="530"/>
      <c r="AW7" s="531"/>
      <c r="AX7" s="540" t="s">
        <v>115</v>
      </c>
      <c r="AY7" s="541"/>
      <c r="AZ7" s="541"/>
      <c r="BA7" s="541"/>
      <c r="BB7" s="541"/>
      <c r="BC7" s="541"/>
      <c r="BD7" s="455"/>
      <c r="BE7" s="455"/>
      <c r="BF7" s="456"/>
      <c r="BG7" s="99"/>
      <c r="BH7" s="99"/>
      <c r="BI7" s="99"/>
      <c r="BJ7" s="99"/>
      <c r="BK7" s="99"/>
      <c r="BL7" s="35"/>
      <c r="BP7" s="319" t="s">
        <v>109</v>
      </c>
      <c r="BQ7" s="293">
        <v>190</v>
      </c>
      <c r="BR7" s="297">
        <v>30</v>
      </c>
      <c r="BS7" s="8"/>
      <c r="BT7" s="298"/>
      <c r="BU7" s="298"/>
      <c r="BV7" s="469">
        <v>20</v>
      </c>
      <c r="BW7" s="298"/>
      <c r="BX7" s="298"/>
      <c r="BY7" s="322">
        <v>5</v>
      </c>
      <c r="BZ7" s="322">
        <v>10</v>
      </c>
      <c r="CA7" s="293">
        <v>10.5</v>
      </c>
      <c r="CB7" s="293">
        <v>15</v>
      </c>
      <c r="CC7" s="293">
        <v>18</v>
      </c>
      <c r="CD7" s="293">
        <v>7</v>
      </c>
      <c r="CE7" s="323"/>
      <c r="CF7" s="295"/>
      <c r="CG7" s="383"/>
      <c r="CH7" s="383"/>
      <c r="CI7" s="485">
        <v>42307</v>
      </c>
    </row>
    <row r="8" spans="1:87" ht="10.5" customHeight="1" thickBot="1" x14ac:dyDescent="0.2">
      <c r="A8" s="87" t="s">
        <v>116</v>
      </c>
      <c r="Q8" s="9"/>
      <c r="R8" s="350">
        <f>COUNTIF(R10:R18,"x")</f>
        <v>1</v>
      </c>
      <c r="S8" s="329">
        <f ca="1">COUNTIF(S10:S18,"x")</f>
        <v>1</v>
      </c>
      <c r="T8" s="336">
        <f ca="1">COUNTIF(T10:T18,"x")</f>
        <v>1</v>
      </c>
      <c r="U8" s="336">
        <f ca="1">COUNTIF(U10:U18,"x")</f>
        <v>2</v>
      </c>
      <c r="V8" s="331">
        <f ca="1">COUNTIF(V10:V18,"x")</f>
        <v>2</v>
      </c>
      <c r="W8" s="329">
        <f ca="1">COUNTIF(W10:W18,"x")</f>
        <v>1</v>
      </c>
      <c r="X8" s="336">
        <f ca="1">COUNTIF(X10:X18,"x")</f>
        <v>1</v>
      </c>
      <c r="Y8" s="336">
        <f ca="1">COUNTIF(Y10:Y18,"x")</f>
        <v>2</v>
      </c>
      <c r="Z8" s="336">
        <f ca="1">COUNTIF(Z10:Z18,"x")</f>
        <v>0</v>
      </c>
      <c r="AA8" s="336">
        <f ca="1">COUNTIF(AA10:AA18,"x")</f>
        <v>1</v>
      </c>
      <c r="AB8" s="336">
        <f ca="1">COUNTIF(AB10:AB18,"x")</f>
        <v>1</v>
      </c>
      <c r="AC8" s="331">
        <f ca="1">COUNTIF(AC10:AC18,"x")</f>
        <v>0</v>
      </c>
      <c r="AD8" s="329">
        <f>COUNTIF(AD10:AD18,"x")</f>
        <v>0</v>
      </c>
      <c r="AE8" s="330">
        <f>COUNTIF(AE10:AE18,"x")</f>
        <v>4</v>
      </c>
      <c r="AF8" s="331">
        <f>COUNTIF(AF10:AF18,"x")</f>
        <v>4</v>
      </c>
      <c r="AG8" s="338">
        <f ca="1">COUNTIF(AG10:AG18,"x")</f>
        <v>1</v>
      </c>
      <c r="AH8" s="336">
        <f ca="1">COUNTIF(AH10:AH18,"x")</f>
        <v>1</v>
      </c>
      <c r="AI8" s="336">
        <f ca="1">COUNTIF(AI10:AI18,"x")</f>
        <v>2</v>
      </c>
      <c r="AJ8" s="336">
        <f ca="1">COUNTIF(AJ10:AJ18,"x")</f>
        <v>0</v>
      </c>
      <c r="AK8" s="336">
        <f ca="1">COUNTIF(AK10:AK18,"x")</f>
        <v>1</v>
      </c>
      <c r="AL8" s="336">
        <f ca="1">COUNTIF(AL10:AL18,"x")</f>
        <v>1</v>
      </c>
      <c r="AM8" s="331">
        <f ca="1">COUNTIF(AM10:AM18,"x")</f>
        <v>0</v>
      </c>
      <c r="AN8" s="329">
        <f>COUNTIF(AN10:AN18,"x")</f>
        <v>0</v>
      </c>
      <c r="AO8" s="330">
        <f>COUNTIF(AO10:AO18,"x")</f>
        <v>6</v>
      </c>
      <c r="AP8" s="331">
        <f>COUNTIF(AP10:AP18,"x")</f>
        <v>6</v>
      </c>
      <c r="AQ8" s="329">
        <f ca="1">COUNTIF(AQ10:AQ18,"x")</f>
        <v>1</v>
      </c>
      <c r="AR8" s="336">
        <f ca="1">COUNTIF(AR10:AR18,"x")</f>
        <v>2</v>
      </c>
      <c r="AS8" s="336">
        <f ca="1">COUNTIF(AS10:AS18,"x")</f>
        <v>1</v>
      </c>
      <c r="AT8" s="331">
        <f ca="1">COUNTIF(AT10:AT18,"x")</f>
        <v>2</v>
      </c>
      <c r="AU8" s="329">
        <f>COUNTIF(AU10:AU18,"x")</f>
        <v>0</v>
      </c>
      <c r="AV8" s="330">
        <f>COUNTIF(AV10:AV18,"x")</f>
        <v>6</v>
      </c>
      <c r="AW8" s="331">
        <f>COUNTIF(AW10:AW18,"x")</f>
        <v>6</v>
      </c>
      <c r="AX8" s="337">
        <f ca="1">COUNTIF(AX10:AX18,"x")</f>
        <v>4</v>
      </c>
      <c r="AY8" s="338">
        <f ca="1">COUNTIF(AY10:AY18,"x")</f>
        <v>1</v>
      </c>
      <c r="AZ8" s="336">
        <f ca="1">COUNTIF(AZ10:AZ18,"x")</f>
        <v>1</v>
      </c>
      <c r="BA8" s="336">
        <f ca="1">COUNTIF(BA10:BA18,"x")</f>
        <v>2</v>
      </c>
      <c r="BB8" s="336">
        <f ca="1">COUNTIF(BB10:BB18,"x")</f>
        <v>0</v>
      </c>
      <c r="BC8" s="331">
        <f ca="1">COUNTIF(BC10:BC18,"x")</f>
        <v>2</v>
      </c>
      <c r="BD8" s="329">
        <f>COUNTIF(BD10:BD18,"x")</f>
        <v>0</v>
      </c>
      <c r="BE8" s="330">
        <f>COUNTIF(BE10:BE18,"x")</f>
        <v>6</v>
      </c>
      <c r="BF8" s="331">
        <f>COUNTIF(BF10:BF18,"x")</f>
        <v>6</v>
      </c>
      <c r="BG8" s="8"/>
      <c r="BH8" s="8"/>
      <c r="BI8" s="8"/>
      <c r="BJ8" s="8"/>
      <c r="BK8" s="8"/>
      <c r="BL8" s="35"/>
      <c r="BQ8" s="299">
        <f>SUBTOTAL(9,BQ10:BQ18)</f>
        <v>440</v>
      </c>
      <c r="BR8" s="299">
        <f>SUBTOTAL(9,BR10:BR18)</f>
        <v>0</v>
      </c>
      <c r="BS8" s="300">
        <f>SUBTOTAL(9,BS10:BS18)</f>
        <v>440</v>
      </c>
      <c r="BT8" s="301"/>
      <c r="BU8" s="301"/>
      <c r="BV8" s="470">
        <f>SUM(BV10:BV18)*BV7</f>
        <v>100</v>
      </c>
      <c r="BW8" s="301"/>
      <c r="BX8" s="301"/>
      <c r="BY8" s="324">
        <f>SUM(BY10:BY18)*BY7</f>
        <v>5</v>
      </c>
      <c r="BZ8" s="324">
        <f t="shared" ref="BZ8:CD8" si="0">SUM(BZ10:BZ18)*BZ7</f>
        <v>0</v>
      </c>
      <c r="CA8" s="324">
        <f t="shared" si="0"/>
        <v>10.5</v>
      </c>
      <c r="CB8" s="324">
        <f t="shared" si="0"/>
        <v>15</v>
      </c>
      <c r="CC8" s="324">
        <f t="shared" si="0"/>
        <v>0</v>
      </c>
      <c r="CD8" s="324">
        <f t="shared" si="0"/>
        <v>7</v>
      </c>
      <c r="CE8" s="325">
        <f>SUBTOTAL(9,CE10:CE18)</f>
        <v>137.5</v>
      </c>
      <c r="CF8" s="295"/>
      <c r="CG8" s="384"/>
      <c r="CH8" s="384"/>
      <c r="CI8" s="4"/>
    </row>
    <row r="9" spans="1:87" s="1" customFormat="1" ht="49.5" customHeight="1" thickBot="1" x14ac:dyDescent="0.35">
      <c r="A9" s="57" t="s">
        <v>20</v>
      </c>
      <c r="B9" s="65" t="s">
        <v>9</v>
      </c>
      <c r="C9" s="60" t="s">
        <v>0</v>
      </c>
      <c r="D9" s="58" t="s">
        <v>1</v>
      </c>
      <c r="E9" s="58" t="s">
        <v>3</v>
      </c>
      <c r="F9" s="58" t="s">
        <v>4</v>
      </c>
      <c r="G9" s="66" t="s">
        <v>2</v>
      </c>
      <c r="H9" s="60" t="s">
        <v>8</v>
      </c>
      <c r="I9" s="58" t="s">
        <v>5</v>
      </c>
      <c r="J9" s="61" t="s">
        <v>11</v>
      </c>
      <c r="K9" s="60" t="s">
        <v>79</v>
      </c>
      <c r="L9" s="61" t="s">
        <v>80</v>
      </c>
      <c r="M9" s="58" t="s">
        <v>27</v>
      </c>
      <c r="N9" s="66" t="s">
        <v>28</v>
      </c>
      <c r="O9" s="68" t="s">
        <v>6</v>
      </c>
      <c r="P9" s="60" t="s">
        <v>10</v>
      </c>
      <c r="Q9" s="62" t="s">
        <v>23</v>
      </c>
      <c r="R9" s="89" t="s">
        <v>78</v>
      </c>
      <c r="S9" s="60" t="s">
        <v>12</v>
      </c>
      <c r="T9" s="58" t="s">
        <v>13</v>
      </c>
      <c r="U9" s="58" t="s">
        <v>14</v>
      </c>
      <c r="V9" s="63" t="s">
        <v>24</v>
      </c>
      <c r="W9" s="60" t="s">
        <v>32</v>
      </c>
      <c r="X9" s="58" t="s">
        <v>33</v>
      </c>
      <c r="Y9" s="58" t="s">
        <v>14</v>
      </c>
      <c r="Z9" s="58" t="s">
        <v>34</v>
      </c>
      <c r="AA9" s="58" t="s">
        <v>35</v>
      </c>
      <c r="AB9" s="58" t="s">
        <v>36</v>
      </c>
      <c r="AC9" s="63" t="s">
        <v>37</v>
      </c>
      <c r="AD9" s="57">
        <v>2017</v>
      </c>
      <c r="AE9" s="285">
        <v>2016</v>
      </c>
      <c r="AF9" s="84">
        <v>2015</v>
      </c>
      <c r="AG9" s="64" t="s">
        <v>32</v>
      </c>
      <c r="AH9" s="58" t="s">
        <v>33</v>
      </c>
      <c r="AI9" s="58" t="s">
        <v>14</v>
      </c>
      <c r="AJ9" s="58" t="s">
        <v>34</v>
      </c>
      <c r="AK9" s="58" t="s">
        <v>35</v>
      </c>
      <c r="AL9" s="58" t="s">
        <v>36</v>
      </c>
      <c r="AM9" s="65" t="s">
        <v>37</v>
      </c>
      <c r="AN9" s="57">
        <v>2017</v>
      </c>
      <c r="AO9" s="285">
        <v>2016</v>
      </c>
      <c r="AP9" s="84">
        <v>2015</v>
      </c>
      <c r="AQ9" s="64" t="s">
        <v>39</v>
      </c>
      <c r="AR9" s="58" t="s">
        <v>40</v>
      </c>
      <c r="AS9" s="66" t="s">
        <v>34</v>
      </c>
      <c r="AT9" s="61" t="s">
        <v>41</v>
      </c>
      <c r="AU9" s="57">
        <v>2017</v>
      </c>
      <c r="AV9" s="285">
        <v>2016</v>
      </c>
      <c r="AW9" s="84">
        <v>2015</v>
      </c>
      <c r="AX9" s="362" t="s">
        <v>56</v>
      </c>
      <c r="AY9" s="65" t="s">
        <v>114</v>
      </c>
      <c r="AZ9" s="58" t="s">
        <v>33</v>
      </c>
      <c r="BA9" s="58" t="s">
        <v>14</v>
      </c>
      <c r="BB9" s="58" t="s">
        <v>34</v>
      </c>
      <c r="BC9" s="58" t="s">
        <v>41</v>
      </c>
      <c r="BD9" s="57">
        <v>2017</v>
      </c>
      <c r="BE9" s="285">
        <v>2016</v>
      </c>
      <c r="BF9" s="84">
        <v>2015</v>
      </c>
      <c r="BG9" s="100" t="s">
        <v>30</v>
      </c>
      <c r="BH9" s="83" t="s">
        <v>82</v>
      </c>
      <c r="BI9" s="89" t="s">
        <v>83</v>
      </c>
      <c r="BJ9" s="83" t="s">
        <v>97</v>
      </c>
      <c r="BK9" s="89" t="s">
        <v>81</v>
      </c>
      <c r="BL9" s="59" t="s">
        <v>88</v>
      </c>
      <c r="BM9" s="68" t="s">
        <v>15</v>
      </c>
      <c r="BQ9" s="83" t="s">
        <v>105</v>
      </c>
      <c r="BR9" s="89" t="s">
        <v>59</v>
      </c>
      <c r="BS9" s="100" t="s">
        <v>122</v>
      </c>
      <c r="BT9" s="253">
        <v>2017</v>
      </c>
      <c r="BU9" s="302">
        <v>2016</v>
      </c>
      <c r="BV9" s="100" t="s">
        <v>60</v>
      </c>
      <c r="BW9" s="385">
        <v>2017</v>
      </c>
      <c r="BX9" s="386">
        <v>2016</v>
      </c>
      <c r="BY9" s="174" t="s">
        <v>91</v>
      </c>
      <c r="BZ9" s="175" t="s">
        <v>92</v>
      </c>
      <c r="CA9" s="175" t="s">
        <v>93</v>
      </c>
      <c r="CB9" s="175" t="s">
        <v>94</v>
      </c>
      <c r="CC9" s="175" t="s">
        <v>95</v>
      </c>
      <c r="CD9" s="176" t="s">
        <v>96</v>
      </c>
      <c r="CE9" s="100" t="s">
        <v>123</v>
      </c>
      <c r="CF9" s="385">
        <v>2017</v>
      </c>
      <c r="CG9" s="67">
        <v>2016</v>
      </c>
      <c r="CH9" s="386">
        <v>2015</v>
      </c>
      <c r="CI9" s="100" t="s">
        <v>120</v>
      </c>
    </row>
    <row r="10" spans="1:87" s="2" customFormat="1" x14ac:dyDescent="0.3">
      <c r="A10" s="82">
        <v>1401</v>
      </c>
      <c r="B10" s="54" t="s">
        <v>7</v>
      </c>
      <c r="C10" s="45" t="s">
        <v>44</v>
      </c>
      <c r="D10" s="46" t="s">
        <v>43</v>
      </c>
      <c r="E10" s="44" t="s">
        <v>43</v>
      </c>
      <c r="F10" s="44" t="s">
        <v>43</v>
      </c>
      <c r="G10" s="55" t="s">
        <v>43</v>
      </c>
      <c r="H10" s="243" t="s">
        <v>53</v>
      </c>
      <c r="I10" s="244" t="s">
        <v>53</v>
      </c>
      <c r="J10" s="245" t="s">
        <v>43</v>
      </c>
      <c r="K10" s="246"/>
      <c r="L10" s="247"/>
      <c r="M10" s="44" t="s">
        <v>43</v>
      </c>
      <c r="N10" s="55" t="s">
        <v>43</v>
      </c>
      <c r="O10" s="374">
        <v>37622</v>
      </c>
      <c r="P10" s="246">
        <v>30042</v>
      </c>
      <c r="Q10" s="252">
        <f t="shared" ref="Q10:Q15" ca="1" si="1">YEARFRAC(P10,A$7)</f>
        <v>33.780555555555559</v>
      </c>
      <c r="R10" s="249" t="s">
        <v>58</v>
      </c>
      <c r="S10" s="47" t="str">
        <f ca="1">IF($Q10&lt;12,"x","")</f>
        <v/>
      </c>
      <c r="T10" s="48" t="str">
        <f t="shared" ref="T10:T15" ca="1" si="2">IF(AND($Q10&gt;12,Q10&lt;15),"x","")</f>
        <v/>
      </c>
      <c r="U10" s="48" t="str">
        <f t="shared" ref="U10:U15" ca="1" si="3">IF(AND($Q10&gt;15,Q10&lt;18),"x","")</f>
        <v/>
      </c>
      <c r="V10" s="49" t="str">
        <f ca="1">IF($Q10&gt;18,"x","")</f>
        <v>x</v>
      </c>
      <c r="W10" s="47" t="str">
        <f ca="1">IF($Q10&lt;6,"x","")</f>
        <v/>
      </c>
      <c r="X10" s="48" t="str">
        <f ca="1">IF(AND($Q10&gt;6,Q10&lt;14),"x","")</f>
        <v/>
      </c>
      <c r="Y10" s="48" t="str">
        <f ca="1">IF(AND($Q10&gt;14,Q10&lt;18),"x","")</f>
        <v/>
      </c>
      <c r="Z10" s="48" t="str">
        <f ca="1">IF(AND($Q10&gt;18,Q10&lt;26),"x","")</f>
        <v/>
      </c>
      <c r="AA10" s="48" t="str">
        <f ca="1">IF(AND($Q10&gt;26,Q10&lt;40),"x","")</f>
        <v>x</v>
      </c>
      <c r="AB10" s="48" t="str">
        <f ca="1">IF(AND($Q10&gt;40,Q10&lt;60),"x","")</f>
        <v/>
      </c>
      <c r="AC10" s="50" t="str">
        <f ca="1">IF($Q10&gt;60,"x","")</f>
        <v/>
      </c>
      <c r="AD10" s="47"/>
      <c r="AE10" s="288" t="s">
        <v>103</v>
      </c>
      <c r="AF10" s="432" t="s">
        <v>103</v>
      </c>
      <c r="AG10" s="47" t="str">
        <f ca="1">IF($Q10&lt;6,"x","")</f>
        <v/>
      </c>
      <c r="AH10" s="48" t="str">
        <f t="shared" ref="AH10:AH15" ca="1" si="4">IF(AND($Q10&gt;6,Q10&lt;14),"x","")</f>
        <v/>
      </c>
      <c r="AI10" s="48" t="str">
        <f t="shared" ref="AI10:AI15" ca="1" si="5">IF(AND($Q10&gt;14,Q10&lt;18),"x","")</f>
        <v/>
      </c>
      <c r="AJ10" s="48" t="str">
        <f t="shared" ref="AJ10:AJ15" ca="1" si="6">IF(AND($Q10&gt;18,Q10&lt;26),"x","")</f>
        <v/>
      </c>
      <c r="AK10" s="48" t="str">
        <f t="shared" ref="AK10:AK15" ca="1" si="7">IF(AND($Q10&gt;26,Q10&lt;40),"x","")</f>
        <v>x</v>
      </c>
      <c r="AL10" s="48" t="str">
        <f t="shared" ref="AL10:AL15" ca="1" si="8">IF(AND($Q10&gt;40,Q10&lt;60),"x","")</f>
        <v/>
      </c>
      <c r="AM10" s="50" t="str">
        <f ca="1">IF($Q10&gt;60,"x","")</f>
        <v/>
      </c>
      <c r="AN10" s="47"/>
      <c r="AO10" s="288" t="s">
        <v>58</v>
      </c>
      <c r="AP10" s="432" t="s">
        <v>58</v>
      </c>
      <c r="AQ10" s="51" t="str">
        <f ca="1">IF($Q10&lt;13,"x","")</f>
        <v/>
      </c>
      <c r="AR10" s="52" t="str">
        <f t="shared" ref="AR10:AR15" ca="1" si="9">IF(AND($Q10&gt;13,Q10&lt;17),"x","")</f>
        <v/>
      </c>
      <c r="AS10" s="52" t="str">
        <f t="shared" ref="AS10:AS15" ca="1" si="10">IF(AND($Q10&gt;17,Q10&lt;26),"x","")</f>
        <v/>
      </c>
      <c r="AT10" s="53" t="str">
        <f ca="1">IF($Q10&gt;26,"x","")</f>
        <v>x</v>
      </c>
      <c r="AU10" s="47"/>
      <c r="AV10" s="288" t="s">
        <v>58</v>
      </c>
      <c r="AW10" s="432" t="s">
        <v>58</v>
      </c>
      <c r="AX10" s="248" t="str">
        <f ca="1">IF($Q10&lt;26,"x","")</f>
        <v/>
      </c>
      <c r="AY10" s="360" t="str">
        <f ca="1">IF($Q10&lt;10,"x","")</f>
        <v/>
      </c>
      <c r="AZ10" s="48" t="str">
        <f t="shared" ref="AZ10:AZ15" ca="1" si="11">IF(AND($Q10&gt;10,Q10&lt;14),"x","")</f>
        <v/>
      </c>
      <c r="BA10" s="48" t="str">
        <f t="shared" ref="BA10:BA15" ca="1" si="12">IF(AND($Q10&gt;14,Q10&lt;18),"x","")</f>
        <v/>
      </c>
      <c r="BB10" s="48" t="str">
        <f t="shared" ref="BB10:BB15" ca="1" si="13">IF(AND($Q10&gt;18,Q10&lt;26),"x","")</f>
        <v/>
      </c>
      <c r="BC10" s="361" t="str">
        <f ca="1">IF($Q10&gt;26,"x","")</f>
        <v>x</v>
      </c>
      <c r="BD10" s="47"/>
      <c r="BE10" s="288" t="s">
        <v>58</v>
      </c>
      <c r="BF10" s="432" t="s">
        <v>58</v>
      </c>
      <c r="BG10" s="250" t="s">
        <v>43</v>
      </c>
      <c r="BH10" s="158"/>
      <c r="BI10" s="157"/>
      <c r="BJ10" s="158"/>
      <c r="BK10" s="157"/>
      <c r="BL10" s="250" t="s">
        <v>29</v>
      </c>
      <c r="BM10" s="56" t="s">
        <v>66</v>
      </c>
      <c r="BQ10" s="303">
        <v>110</v>
      </c>
      <c r="BR10" s="304"/>
      <c r="BS10" s="305">
        <f t="shared" ref="BS10:BS15" si="14">SUM(BQ10:BR10)</f>
        <v>110</v>
      </c>
      <c r="BT10" s="471"/>
      <c r="BU10" s="395" t="s">
        <v>18</v>
      </c>
      <c r="BV10" s="491">
        <v>1</v>
      </c>
      <c r="BW10" s="477"/>
      <c r="BX10" s="387" t="s">
        <v>18</v>
      </c>
      <c r="BY10" s="497"/>
      <c r="BZ10" s="498"/>
      <c r="CA10" s="499"/>
      <c r="CB10" s="499"/>
      <c r="CC10" s="500"/>
      <c r="CD10" s="500"/>
      <c r="CE10" s="328">
        <f>BV10*BV7+BY10*BY7+BZ10*BZ7+CA10*CA7+CB10*CB7+CC10*CC7+CD10*CD7</f>
        <v>20</v>
      </c>
      <c r="CF10" s="473"/>
      <c r="CG10" s="389" t="s">
        <v>18</v>
      </c>
      <c r="CH10" s="480"/>
      <c r="CI10" s="251"/>
    </row>
    <row r="11" spans="1:87" s="2" customFormat="1" ht="8.25" customHeight="1" x14ac:dyDescent="0.3">
      <c r="A11" s="128">
        <v>1402</v>
      </c>
      <c r="B11" s="193" t="s">
        <v>46</v>
      </c>
      <c r="C11" s="194" t="s">
        <v>48</v>
      </c>
      <c r="D11" s="195" t="s">
        <v>43</v>
      </c>
      <c r="E11" s="195" t="s">
        <v>43</v>
      </c>
      <c r="F11" s="195" t="s">
        <v>43</v>
      </c>
      <c r="G11" s="196" t="s">
        <v>43</v>
      </c>
      <c r="H11" s="194" t="s">
        <v>43</v>
      </c>
      <c r="I11" s="195" t="s">
        <v>43</v>
      </c>
      <c r="J11" s="197" t="s">
        <v>43</v>
      </c>
      <c r="K11" s="92"/>
      <c r="L11" s="94"/>
      <c r="M11" s="195" t="s">
        <v>43</v>
      </c>
      <c r="N11" s="196" t="s">
        <v>43</v>
      </c>
      <c r="O11" s="375">
        <v>41671</v>
      </c>
      <c r="P11" s="92">
        <v>37288</v>
      </c>
      <c r="Q11" s="191">
        <f t="shared" ca="1" si="1"/>
        <v>13.947222222222223</v>
      </c>
      <c r="R11" s="90"/>
      <c r="S11" s="198" t="str">
        <f t="shared" ref="S11:S12" ca="1" si="15">IF($Q11&lt;12,"x","")</f>
        <v/>
      </c>
      <c r="T11" s="199" t="str">
        <f t="shared" ca="1" si="2"/>
        <v>x</v>
      </c>
      <c r="U11" s="199" t="str">
        <f t="shared" ca="1" si="3"/>
        <v/>
      </c>
      <c r="V11" s="200" t="str">
        <f t="shared" ref="V11:V12" ca="1" si="16">IF($Q11&gt;18,"x","")</f>
        <v/>
      </c>
      <c r="W11" s="47" t="str">
        <f t="shared" ref="W11:W15" ca="1" si="17">IF($Q11&lt;6,"x","")</f>
        <v/>
      </c>
      <c r="X11" s="48" t="str">
        <f t="shared" ref="X11:X15" ca="1" si="18">IF(AND($Q11&gt;6,Q11&lt;14),"x","")</f>
        <v>x</v>
      </c>
      <c r="Y11" s="48" t="str">
        <f t="shared" ref="Y11:Y15" ca="1" si="19">IF(AND($Q11&gt;14,Q11&lt;18),"x","")</f>
        <v/>
      </c>
      <c r="Z11" s="48" t="str">
        <f t="shared" ref="Z11:Z15" ca="1" si="20">IF(AND($Q11&gt;18,Q11&lt;26),"x","")</f>
        <v/>
      </c>
      <c r="AA11" s="48" t="str">
        <f t="shared" ref="AA11:AA15" ca="1" si="21">IF(AND($Q11&gt;26,Q11&lt;40),"x","")</f>
        <v/>
      </c>
      <c r="AB11" s="48" t="str">
        <f t="shared" ref="AB11:AB15" ca="1" si="22">IF(AND($Q11&gt;40,Q11&lt;60),"x","")</f>
        <v/>
      </c>
      <c r="AC11" s="50" t="str">
        <f t="shared" ref="AC11:AC15" ca="1" si="23">IF($Q11&gt;60,"x","")</f>
        <v/>
      </c>
      <c r="AD11" s="47"/>
      <c r="AE11" s="292" t="s">
        <v>58</v>
      </c>
      <c r="AF11" s="282" t="s">
        <v>58</v>
      </c>
      <c r="AG11" s="198" t="str">
        <f t="shared" ref="AG11:AG12" ca="1" si="24">IF($Q11&lt;6,"x","")</f>
        <v/>
      </c>
      <c r="AH11" s="199" t="str">
        <f t="shared" ca="1" si="4"/>
        <v>x</v>
      </c>
      <c r="AI11" s="199" t="str">
        <f t="shared" ca="1" si="5"/>
        <v/>
      </c>
      <c r="AJ11" s="199" t="str">
        <f t="shared" ca="1" si="6"/>
        <v/>
      </c>
      <c r="AK11" s="199" t="str">
        <f t="shared" ca="1" si="7"/>
        <v/>
      </c>
      <c r="AL11" s="199" t="str">
        <f t="shared" ca="1" si="8"/>
        <v/>
      </c>
      <c r="AM11" s="201" t="str">
        <f t="shared" ref="AM11:AM12" ca="1" si="25">IF($Q11&gt;60,"x","")</f>
        <v/>
      </c>
      <c r="AN11" s="286"/>
      <c r="AO11" s="292" t="s">
        <v>58</v>
      </c>
      <c r="AP11" s="282" t="s">
        <v>58</v>
      </c>
      <c r="AQ11" s="198" t="str">
        <f t="shared" ref="AQ11:AQ12" ca="1" si="26">IF($Q11&lt;13,"x","")</f>
        <v/>
      </c>
      <c r="AR11" s="199" t="str">
        <f t="shared" ca="1" si="9"/>
        <v>x</v>
      </c>
      <c r="AS11" s="199" t="str">
        <f t="shared" ca="1" si="10"/>
        <v/>
      </c>
      <c r="AT11" s="201" t="str">
        <f t="shared" ref="AT11:AT12" ca="1" si="27">IF($Q11&gt;26,"x","")</f>
        <v/>
      </c>
      <c r="AU11" s="47"/>
      <c r="AV11" s="292" t="s">
        <v>58</v>
      </c>
      <c r="AW11" s="282" t="s">
        <v>58</v>
      </c>
      <c r="AX11" s="135" t="str">
        <f t="shared" ref="AX11:AX15" ca="1" si="28">IF($Q11&lt;26,"x","")</f>
        <v>x</v>
      </c>
      <c r="AY11" s="360" t="str">
        <f t="shared" ref="AY11:AY15" ca="1" si="29">IF($Q11&lt;10,"x","")</f>
        <v/>
      </c>
      <c r="AZ11" s="48" t="str">
        <f t="shared" ca="1" si="11"/>
        <v>x</v>
      </c>
      <c r="BA11" s="48" t="str">
        <f t="shared" ca="1" si="12"/>
        <v/>
      </c>
      <c r="BB11" s="48" t="str">
        <f t="shared" ca="1" si="13"/>
        <v/>
      </c>
      <c r="BC11" s="361" t="str">
        <f t="shared" ref="BC11:BC15" ca="1" si="30">IF($Q11&gt;26,"x","")</f>
        <v/>
      </c>
      <c r="BD11" s="47"/>
      <c r="BE11" s="292" t="s">
        <v>58</v>
      </c>
      <c r="BF11" s="282" t="s">
        <v>58</v>
      </c>
      <c r="BG11" s="101" t="s">
        <v>43</v>
      </c>
      <c r="BH11" s="155"/>
      <c r="BI11" s="153"/>
      <c r="BJ11" s="155"/>
      <c r="BK11" s="153"/>
      <c r="BL11" s="101" t="s">
        <v>87</v>
      </c>
      <c r="BM11" s="42" t="s">
        <v>66</v>
      </c>
      <c r="BQ11" s="303">
        <v>110</v>
      </c>
      <c r="BR11" s="304"/>
      <c r="BS11" s="305">
        <f t="shared" si="14"/>
        <v>110</v>
      </c>
      <c r="BT11" s="471"/>
      <c r="BU11" s="396" t="s">
        <v>18</v>
      </c>
      <c r="BV11" s="492">
        <v>1</v>
      </c>
      <c r="BW11" s="477"/>
      <c r="BX11" s="388" t="s">
        <v>18</v>
      </c>
      <c r="BY11" s="128"/>
      <c r="BZ11" s="501"/>
      <c r="CA11" s="502"/>
      <c r="CB11" s="502"/>
      <c r="CC11" s="503"/>
      <c r="CD11" s="503"/>
      <c r="CE11" s="328">
        <f>BV11*BV7+BY11*BY7+BZ11*BZ7+CA11*CA7+CB11*CB7+CC11*CC7+CD11*CD7</f>
        <v>20</v>
      </c>
      <c r="CF11" s="473"/>
      <c r="CG11" s="389" t="s">
        <v>18</v>
      </c>
      <c r="CH11" s="480"/>
      <c r="CI11" s="204"/>
    </row>
    <row r="12" spans="1:87" s="2" customFormat="1" x14ac:dyDescent="0.3">
      <c r="A12" s="128">
        <v>1403</v>
      </c>
      <c r="B12" s="193" t="s">
        <v>7</v>
      </c>
      <c r="C12" s="194" t="s">
        <v>44</v>
      </c>
      <c r="D12" s="195" t="s">
        <v>43</v>
      </c>
      <c r="E12" s="195" t="s">
        <v>43</v>
      </c>
      <c r="F12" s="195" t="s">
        <v>43</v>
      </c>
      <c r="G12" s="196" t="s">
        <v>43</v>
      </c>
      <c r="H12" s="194" t="s">
        <v>43</v>
      </c>
      <c r="I12" s="195" t="s">
        <v>43</v>
      </c>
      <c r="J12" s="197" t="s">
        <v>43</v>
      </c>
      <c r="K12" s="92"/>
      <c r="L12" s="94"/>
      <c r="M12" s="195" t="s">
        <v>43</v>
      </c>
      <c r="N12" s="196" t="s">
        <v>43</v>
      </c>
      <c r="O12" s="375">
        <v>41699</v>
      </c>
      <c r="P12" s="92">
        <v>35855</v>
      </c>
      <c r="Q12" s="191">
        <f t="shared" ca="1" si="1"/>
        <v>17.863888888888887</v>
      </c>
      <c r="R12" s="90"/>
      <c r="S12" s="198" t="str">
        <f t="shared" ca="1" si="15"/>
        <v/>
      </c>
      <c r="T12" s="199" t="str">
        <f t="shared" ca="1" si="2"/>
        <v/>
      </c>
      <c r="U12" s="199" t="str">
        <f t="shared" ca="1" si="3"/>
        <v>x</v>
      </c>
      <c r="V12" s="200" t="str">
        <f t="shared" ca="1" si="16"/>
        <v/>
      </c>
      <c r="W12" s="47" t="str">
        <f t="shared" ca="1" si="17"/>
        <v/>
      </c>
      <c r="X12" s="48" t="str">
        <f t="shared" ca="1" si="18"/>
        <v/>
      </c>
      <c r="Y12" s="48" t="str">
        <f t="shared" ca="1" si="19"/>
        <v>x</v>
      </c>
      <c r="Z12" s="48" t="str">
        <f t="shared" ca="1" si="20"/>
        <v/>
      </c>
      <c r="AA12" s="48" t="str">
        <f t="shared" ca="1" si="21"/>
        <v/>
      </c>
      <c r="AB12" s="48" t="str">
        <f t="shared" ca="1" si="22"/>
        <v/>
      </c>
      <c r="AC12" s="50" t="str">
        <f t="shared" ca="1" si="23"/>
        <v/>
      </c>
      <c r="AD12" s="332"/>
      <c r="AE12" s="292" t="s">
        <v>58</v>
      </c>
      <c r="AF12" s="290" t="s">
        <v>58</v>
      </c>
      <c r="AG12" s="198" t="str">
        <f t="shared" ca="1" si="24"/>
        <v/>
      </c>
      <c r="AH12" s="199" t="str">
        <f t="shared" ca="1" si="4"/>
        <v/>
      </c>
      <c r="AI12" s="199" t="str">
        <f t="shared" ca="1" si="5"/>
        <v>x</v>
      </c>
      <c r="AJ12" s="199" t="str">
        <f t="shared" ca="1" si="6"/>
        <v/>
      </c>
      <c r="AK12" s="199" t="str">
        <f t="shared" ca="1" si="7"/>
        <v/>
      </c>
      <c r="AL12" s="199" t="str">
        <f t="shared" ca="1" si="8"/>
        <v/>
      </c>
      <c r="AM12" s="201" t="str">
        <f t="shared" ca="1" si="25"/>
        <v/>
      </c>
      <c r="AN12" s="287"/>
      <c r="AO12" s="292" t="s">
        <v>58</v>
      </c>
      <c r="AP12" s="290" t="s">
        <v>58</v>
      </c>
      <c r="AQ12" s="198" t="str">
        <f t="shared" ca="1" si="26"/>
        <v/>
      </c>
      <c r="AR12" s="199" t="str">
        <f t="shared" ca="1" si="9"/>
        <v/>
      </c>
      <c r="AS12" s="199" t="str">
        <f t="shared" ca="1" si="10"/>
        <v>x</v>
      </c>
      <c r="AT12" s="201" t="str">
        <f t="shared" ca="1" si="27"/>
        <v/>
      </c>
      <c r="AU12" s="332"/>
      <c r="AV12" s="292" t="s">
        <v>58</v>
      </c>
      <c r="AW12" s="290" t="s">
        <v>58</v>
      </c>
      <c r="AX12" s="135" t="str">
        <f t="shared" ca="1" si="28"/>
        <v>x</v>
      </c>
      <c r="AY12" s="360" t="str">
        <f t="shared" ca="1" si="29"/>
        <v/>
      </c>
      <c r="AZ12" s="48" t="str">
        <f t="shared" ca="1" si="11"/>
        <v/>
      </c>
      <c r="BA12" s="48" t="str">
        <f t="shared" ca="1" si="12"/>
        <v>x</v>
      </c>
      <c r="BB12" s="48" t="str">
        <f t="shared" ca="1" si="13"/>
        <v/>
      </c>
      <c r="BC12" s="361" t="str">
        <f t="shared" ca="1" si="30"/>
        <v/>
      </c>
      <c r="BD12" s="332"/>
      <c r="BE12" s="292" t="s">
        <v>58</v>
      </c>
      <c r="BF12" s="290" t="s">
        <v>58</v>
      </c>
      <c r="BG12" s="101" t="s">
        <v>43</v>
      </c>
      <c r="BH12" s="155"/>
      <c r="BI12" s="153"/>
      <c r="BJ12" s="155"/>
      <c r="BK12" s="153"/>
      <c r="BL12" s="101" t="s">
        <v>50</v>
      </c>
      <c r="BM12" s="42" t="s">
        <v>66</v>
      </c>
      <c r="BQ12" s="428">
        <v>30</v>
      </c>
      <c r="BR12" s="306"/>
      <c r="BS12" s="305">
        <f t="shared" si="14"/>
        <v>30</v>
      </c>
      <c r="BT12" s="471"/>
      <c r="BU12" s="396" t="s">
        <v>18</v>
      </c>
      <c r="BV12" s="492">
        <v>1</v>
      </c>
      <c r="BW12" s="477"/>
      <c r="BX12" s="388" t="s">
        <v>18</v>
      </c>
      <c r="BY12" s="128"/>
      <c r="BZ12" s="501"/>
      <c r="CA12" s="502"/>
      <c r="CB12" s="502"/>
      <c r="CC12" s="503"/>
      <c r="CD12" s="503"/>
      <c r="CE12" s="328">
        <f>BV12*BV7+BY12*BY7+BZ12*BZ7+CA12*CA7+CB12*CB7+CC12*CC7+CD12*CD7</f>
        <v>20</v>
      </c>
      <c r="CF12" s="473"/>
      <c r="CG12" s="389" t="s">
        <v>18</v>
      </c>
      <c r="CH12" s="480"/>
      <c r="CI12" s="204"/>
    </row>
    <row r="13" spans="1:87" s="20" customFormat="1" x14ac:dyDescent="0.3">
      <c r="A13" s="24">
        <v>1404</v>
      </c>
      <c r="B13" s="40" t="s">
        <v>46</v>
      </c>
      <c r="C13" s="37" t="s">
        <v>47</v>
      </c>
      <c r="D13" s="10" t="s">
        <v>43</v>
      </c>
      <c r="E13" s="10" t="s">
        <v>43</v>
      </c>
      <c r="F13" s="10" t="s">
        <v>43</v>
      </c>
      <c r="G13" s="41" t="s">
        <v>43</v>
      </c>
      <c r="H13" s="37" t="s">
        <v>43</v>
      </c>
      <c r="I13" s="10" t="s">
        <v>43</v>
      </c>
      <c r="J13" s="97" t="s">
        <v>43</v>
      </c>
      <c r="K13" s="91"/>
      <c r="L13" s="93"/>
      <c r="M13" s="10" t="s">
        <v>43</v>
      </c>
      <c r="N13" s="41" t="s">
        <v>43</v>
      </c>
      <c r="O13" s="376">
        <v>41730</v>
      </c>
      <c r="P13" s="190">
        <v>26054</v>
      </c>
      <c r="Q13" s="191">
        <f t="shared" ca="1" si="1"/>
        <v>44.697222222222223</v>
      </c>
      <c r="R13" s="88"/>
      <c r="S13" s="38" t="str">
        <f ca="1">IF($Q13&lt;12,"x","")</f>
        <v/>
      </c>
      <c r="T13" s="11" t="str">
        <f t="shared" ca="1" si="2"/>
        <v/>
      </c>
      <c r="U13" s="11" t="str">
        <f t="shared" ca="1" si="3"/>
        <v/>
      </c>
      <c r="V13" s="39" t="str">
        <f ca="1">IF($Q13&gt;18,"x","")</f>
        <v>x</v>
      </c>
      <c r="W13" s="47" t="str">
        <f t="shared" ca="1" si="17"/>
        <v/>
      </c>
      <c r="X13" s="48" t="str">
        <f t="shared" ca="1" si="18"/>
        <v/>
      </c>
      <c r="Y13" s="48" t="str">
        <f t="shared" ca="1" si="19"/>
        <v/>
      </c>
      <c r="Z13" s="48" t="str">
        <f t="shared" ca="1" si="20"/>
        <v/>
      </c>
      <c r="AA13" s="48" t="str">
        <f t="shared" ca="1" si="21"/>
        <v/>
      </c>
      <c r="AB13" s="48" t="str">
        <f t="shared" ca="1" si="22"/>
        <v>x</v>
      </c>
      <c r="AC13" s="50" t="str">
        <f t="shared" ca="1" si="23"/>
        <v/>
      </c>
      <c r="AD13" s="332"/>
      <c r="AE13" s="288" t="s">
        <v>104</v>
      </c>
      <c r="AF13" s="432" t="s">
        <v>104</v>
      </c>
      <c r="AG13" s="69" t="str">
        <f t="shared" ref="AG13:AG15" ca="1" si="31">IF($Q13&lt;6,"x","")</f>
        <v/>
      </c>
      <c r="AH13" s="70" t="str">
        <f t="shared" ca="1" si="4"/>
        <v/>
      </c>
      <c r="AI13" s="70" t="str">
        <f t="shared" ca="1" si="5"/>
        <v/>
      </c>
      <c r="AJ13" s="70" t="str">
        <f t="shared" ca="1" si="6"/>
        <v/>
      </c>
      <c r="AK13" s="70" t="str">
        <f t="shared" ca="1" si="7"/>
        <v/>
      </c>
      <c r="AL13" s="70" t="str">
        <f t="shared" ca="1" si="8"/>
        <v>x</v>
      </c>
      <c r="AM13" s="71" t="str">
        <f t="shared" ref="AM13:AM15" ca="1" si="32">IF($Q13&gt;60,"x","")</f>
        <v/>
      </c>
      <c r="AN13" s="287"/>
      <c r="AO13" s="288" t="s">
        <v>58</v>
      </c>
      <c r="AP13" s="432" t="s">
        <v>58</v>
      </c>
      <c r="AQ13" s="69" t="str">
        <f t="shared" ref="AQ13:AQ15" ca="1" si="33">IF($Q13&lt;13,"x","")</f>
        <v/>
      </c>
      <c r="AR13" s="70" t="str">
        <f t="shared" ca="1" si="9"/>
        <v/>
      </c>
      <c r="AS13" s="70" t="str">
        <f t="shared" ca="1" si="10"/>
        <v/>
      </c>
      <c r="AT13" s="71" t="str">
        <f t="shared" ref="AT13:AT15" ca="1" si="34">IF($Q13&gt;26,"x","")</f>
        <v>x</v>
      </c>
      <c r="AU13" s="332"/>
      <c r="AV13" s="288" t="s">
        <v>58</v>
      </c>
      <c r="AW13" s="432" t="s">
        <v>58</v>
      </c>
      <c r="AX13" s="77" t="str">
        <f t="shared" ca="1" si="28"/>
        <v/>
      </c>
      <c r="AY13" s="360" t="str">
        <f t="shared" ca="1" si="29"/>
        <v/>
      </c>
      <c r="AZ13" s="48" t="str">
        <f t="shared" ca="1" si="11"/>
        <v/>
      </c>
      <c r="BA13" s="48" t="str">
        <f t="shared" ca="1" si="12"/>
        <v/>
      </c>
      <c r="BB13" s="48" t="str">
        <f t="shared" ca="1" si="13"/>
        <v/>
      </c>
      <c r="BC13" s="361" t="str">
        <f t="shared" ca="1" si="30"/>
        <v>x</v>
      </c>
      <c r="BD13" s="332"/>
      <c r="BE13" s="288" t="s">
        <v>58</v>
      </c>
      <c r="BF13" s="432" t="s">
        <v>58</v>
      </c>
      <c r="BG13" s="101" t="s">
        <v>43</v>
      </c>
      <c r="BH13" s="155"/>
      <c r="BI13" s="153"/>
      <c r="BJ13" s="155"/>
      <c r="BK13" s="153"/>
      <c r="BL13" s="101" t="s">
        <v>49</v>
      </c>
      <c r="BM13" s="42" t="s">
        <v>66</v>
      </c>
      <c r="BN13" s="2"/>
      <c r="BO13" s="2"/>
      <c r="BP13" s="2"/>
      <c r="BQ13" s="307">
        <v>110</v>
      </c>
      <c r="BR13" s="306"/>
      <c r="BS13" s="305">
        <f t="shared" si="14"/>
        <v>110</v>
      </c>
      <c r="BT13" s="471"/>
      <c r="BU13" s="396" t="s">
        <v>18</v>
      </c>
      <c r="BV13" s="493">
        <v>1</v>
      </c>
      <c r="BW13" s="477"/>
      <c r="BX13" s="388" t="s">
        <v>18</v>
      </c>
      <c r="BY13" s="504"/>
      <c r="BZ13" s="505"/>
      <c r="CA13" s="506"/>
      <c r="CB13" s="506"/>
      <c r="CC13" s="507"/>
      <c r="CD13" s="507"/>
      <c r="CE13" s="328">
        <f>BV13*BV7+BY13*BY7+BZ13*BZ7+CA13*CA7+CB13*CB7+CC13*CC7+CD13*CD7</f>
        <v>20</v>
      </c>
      <c r="CF13" s="473"/>
      <c r="CG13" s="389" t="s">
        <v>18</v>
      </c>
      <c r="CH13" s="480"/>
      <c r="CI13" s="205"/>
    </row>
    <row r="14" spans="1:87" s="2" customFormat="1" x14ac:dyDescent="0.3">
      <c r="A14" s="28">
        <v>0</v>
      </c>
      <c r="B14" s="73" t="s">
        <v>7</v>
      </c>
      <c r="C14" s="34" t="s">
        <v>48</v>
      </c>
      <c r="D14" s="13" t="s">
        <v>43</v>
      </c>
      <c r="E14" s="13"/>
      <c r="F14" s="13"/>
      <c r="G14" s="74"/>
      <c r="H14" s="34"/>
      <c r="I14" s="13"/>
      <c r="J14" s="98"/>
      <c r="K14" s="91"/>
      <c r="L14" s="93"/>
      <c r="M14" s="13"/>
      <c r="N14" s="74"/>
      <c r="O14" s="377"/>
      <c r="P14" s="192">
        <v>40269</v>
      </c>
      <c r="Q14" s="191">
        <f t="shared" ca="1" si="1"/>
        <v>5.7805555555555559</v>
      </c>
      <c r="R14" s="88"/>
      <c r="S14" s="69" t="str">
        <f ca="1">IF($Q14&lt;12,"x","")</f>
        <v>x</v>
      </c>
      <c r="T14" s="70" t="str">
        <f t="shared" ca="1" si="2"/>
        <v/>
      </c>
      <c r="U14" s="70" t="str">
        <f t="shared" ca="1" si="3"/>
        <v/>
      </c>
      <c r="V14" s="72" t="str">
        <f ca="1">IF($Q14&gt;18,"x","")</f>
        <v/>
      </c>
      <c r="W14" s="47" t="str">
        <f t="shared" ca="1" si="17"/>
        <v>x</v>
      </c>
      <c r="X14" s="48" t="str">
        <f t="shared" ca="1" si="18"/>
        <v/>
      </c>
      <c r="Y14" s="48" t="str">
        <f t="shared" ca="1" si="19"/>
        <v/>
      </c>
      <c r="Z14" s="48" t="str">
        <f t="shared" ca="1" si="20"/>
        <v/>
      </c>
      <c r="AA14" s="48" t="str">
        <f t="shared" ca="1" si="21"/>
        <v/>
      </c>
      <c r="AB14" s="48" t="str">
        <f t="shared" ca="1" si="22"/>
        <v/>
      </c>
      <c r="AC14" s="50" t="str">
        <f t="shared" ca="1" si="23"/>
        <v/>
      </c>
      <c r="AD14" s="332"/>
      <c r="AE14" s="292" t="s">
        <v>58</v>
      </c>
      <c r="AF14" s="290" t="s">
        <v>58</v>
      </c>
      <c r="AG14" s="69" t="str">
        <f ca="1">IF($Q14&lt;6,"x","")</f>
        <v>x</v>
      </c>
      <c r="AH14" s="70" t="str">
        <f t="shared" ca="1" si="4"/>
        <v/>
      </c>
      <c r="AI14" s="70" t="str">
        <f t="shared" ca="1" si="5"/>
        <v/>
      </c>
      <c r="AJ14" s="70" t="str">
        <f t="shared" ca="1" si="6"/>
        <v/>
      </c>
      <c r="AK14" s="70" t="str">
        <f t="shared" ca="1" si="7"/>
        <v/>
      </c>
      <c r="AL14" s="70" t="str">
        <f t="shared" ca="1" si="8"/>
        <v/>
      </c>
      <c r="AM14" s="71" t="str">
        <f ca="1">IF($Q14&gt;60,"x","")</f>
        <v/>
      </c>
      <c r="AN14" s="287"/>
      <c r="AO14" s="292" t="s">
        <v>58</v>
      </c>
      <c r="AP14" s="290" t="s">
        <v>58</v>
      </c>
      <c r="AQ14" s="69" t="str">
        <f ca="1">IF($Q14&lt;13,"x","")</f>
        <v>x</v>
      </c>
      <c r="AR14" s="70" t="str">
        <f t="shared" ca="1" si="9"/>
        <v/>
      </c>
      <c r="AS14" s="70" t="str">
        <f t="shared" ca="1" si="10"/>
        <v/>
      </c>
      <c r="AT14" s="71" t="str">
        <f ca="1">IF($Q14&gt;26,"x","")</f>
        <v/>
      </c>
      <c r="AU14" s="332"/>
      <c r="AV14" s="292" t="s">
        <v>58</v>
      </c>
      <c r="AW14" s="290" t="s">
        <v>58</v>
      </c>
      <c r="AX14" s="77" t="str">
        <f t="shared" ca="1" si="28"/>
        <v>x</v>
      </c>
      <c r="AY14" s="360" t="str">
        <f t="shared" ca="1" si="29"/>
        <v>x</v>
      </c>
      <c r="AZ14" s="48" t="str">
        <f t="shared" ca="1" si="11"/>
        <v/>
      </c>
      <c r="BA14" s="48" t="str">
        <f t="shared" ca="1" si="12"/>
        <v/>
      </c>
      <c r="BB14" s="48" t="str">
        <f t="shared" ca="1" si="13"/>
        <v/>
      </c>
      <c r="BC14" s="361" t="str">
        <f t="shared" ca="1" si="30"/>
        <v/>
      </c>
      <c r="BD14" s="332"/>
      <c r="BE14" s="292" t="s">
        <v>58</v>
      </c>
      <c r="BF14" s="290" t="s">
        <v>58</v>
      </c>
      <c r="BG14" s="101"/>
      <c r="BH14" s="155"/>
      <c r="BI14" s="153"/>
      <c r="BJ14" s="155"/>
      <c r="BK14" s="153"/>
      <c r="BL14" s="101" t="s">
        <v>84</v>
      </c>
      <c r="BM14" s="42" t="s">
        <v>51</v>
      </c>
      <c r="BQ14" s="308"/>
      <c r="BR14" s="304"/>
      <c r="BS14" s="305">
        <f t="shared" si="14"/>
        <v>0</v>
      </c>
      <c r="BT14" s="471"/>
      <c r="BU14" s="475"/>
      <c r="BV14" s="492"/>
      <c r="BW14" s="477"/>
      <c r="BX14" s="478"/>
      <c r="BY14" s="128"/>
      <c r="BZ14" s="501"/>
      <c r="CA14" s="502"/>
      <c r="CB14" s="502"/>
      <c r="CC14" s="503"/>
      <c r="CD14" s="503"/>
      <c r="CE14" s="328">
        <f>BV14*BV7+BY14*BY7+BZ14*BZ7+CA14*CA7+CB14*CB7+CC14*CC7+CD14*CD7</f>
        <v>0</v>
      </c>
      <c r="CF14" s="473"/>
      <c r="CG14" s="482"/>
      <c r="CH14" s="480"/>
      <c r="CI14" s="204"/>
    </row>
    <row r="15" spans="1:87" s="2" customFormat="1" x14ac:dyDescent="0.3">
      <c r="A15" s="128">
        <v>1501</v>
      </c>
      <c r="B15" s="40" t="s">
        <v>7</v>
      </c>
      <c r="C15" s="37" t="s">
        <v>48</v>
      </c>
      <c r="D15" s="10" t="s">
        <v>43</v>
      </c>
      <c r="E15" s="10" t="s">
        <v>43</v>
      </c>
      <c r="F15" s="10" t="s">
        <v>43</v>
      </c>
      <c r="G15" s="41" t="s">
        <v>43</v>
      </c>
      <c r="H15" s="37" t="s">
        <v>43</v>
      </c>
      <c r="I15" s="10" t="s">
        <v>43</v>
      </c>
      <c r="J15" s="97" t="s">
        <v>43</v>
      </c>
      <c r="K15" s="91"/>
      <c r="L15" s="93"/>
      <c r="M15" s="10"/>
      <c r="N15" s="41"/>
      <c r="O15" s="376">
        <v>42005</v>
      </c>
      <c r="P15" s="190">
        <v>36586</v>
      </c>
      <c r="Q15" s="191">
        <f t="shared" ca="1" si="1"/>
        <v>15.863888888888889</v>
      </c>
      <c r="R15" s="88"/>
      <c r="S15" s="38" t="str">
        <f t="shared" ref="S15" ca="1" si="35">IF($Q15&lt;12,"x","")</f>
        <v/>
      </c>
      <c r="T15" s="11" t="str">
        <f t="shared" ca="1" si="2"/>
        <v/>
      </c>
      <c r="U15" s="11" t="str">
        <f t="shared" ca="1" si="3"/>
        <v>x</v>
      </c>
      <c r="V15" s="39" t="str">
        <f t="shared" ref="V15" ca="1" si="36">IF($Q15&gt;18,"x","")</f>
        <v/>
      </c>
      <c r="W15" s="51" t="str">
        <f t="shared" ca="1" si="17"/>
        <v/>
      </c>
      <c r="X15" s="52" t="str">
        <f t="shared" ca="1" si="18"/>
        <v/>
      </c>
      <c r="Y15" s="52" t="str">
        <f t="shared" ca="1" si="19"/>
        <v>x</v>
      </c>
      <c r="Z15" s="52" t="str">
        <f t="shared" ca="1" si="20"/>
        <v/>
      </c>
      <c r="AA15" s="52" t="str">
        <f t="shared" ca="1" si="21"/>
        <v/>
      </c>
      <c r="AB15" s="52" t="str">
        <f t="shared" ca="1" si="22"/>
        <v/>
      </c>
      <c r="AC15" s="53" t="str">
        <f t="shared" ca="1" si="23"/>
        <v/>
      </c>
      <c r="AD15" s="198"/>
      <c r="AE15" s="199" t="s">
        <v>58</v>
      </c>
      <c r="AF15" s="283" t="s">
        <v>58</v>
      </c>
      <c r="AG15" s="69" t="str">
        <f t="shared" ca="1" si="31"/>
        <v/>
      </c>
      <c r="AH15" s="70" t="str">
        <f t="shared" ca="1" si="4"/>
        <v/>
      </c>
      <c r="AI15" s="70" t="str">
        <f t="shared" ca="1" si="5"/>
        <v>x</v>
      </c>
      <c r="AJ15" s="70" t="str">
        <f t="shared" ca="1" si="6"/>
        <v/>
      </c>
      <c r="AK15" s="70" t="str">
        <f t="shared" ca="1" si="7"/>
        <v/>
      </c>
      <c r="AL15" s="70" t="str">
        <f t="shared" ca="1" si="8"/>
        <v/>
      </c>
      <c r="AM15" s="71" t="str">
        <f t="shared" ca="1" si="32"/>
        <v/>
      </c>
      <c r="AN15" s="291"/>
      <c r="AO15" s="199" t="s">
        <v>58</v>
      </c>
      <c r="AP15" s="283" t="s">
        <v>58</v>
      </c>
      <c r="AQ15" s="69" t="str">
        <f t="shared" ca="1" si="33"/>
        <v/>
      </c>
      <c r="AR15" s="70" t="str">
        <f t="shared" ca="1" si="9"/>
        <v>x</v>
      </c>
      <c r="AS15" s="70" t="str">
        <f t="shared" ca="1" si="10"/>
        <v/>
      </c>
      <c r="AT15" s="71" t="str">
        <f t="shared" ca="1" si="34"/>
        <v/>
      </c>
      <c r="AU15" s="198"/>
      <c r="AV15" s="199" t="s">
        <v>58</v>
      </c>
      <c r="AW15" s="283" t="s">
        <v>58</v>
      </c>
      <c r="AX15" s="135" t="str">
        <f t="shared" ca="1" si="28"/>
        <v>x</v>
      </c>
      <c r="AY15" s="369" t="str">
        <f t="shared" ca="1" si="29"/>
        <v/>
      </c>
      <c r="AZ15" s="52" t="str">
        <f t="shared" ca="1" si="11"/>
        <v/>
      </c>
      <c r="BA15" s="52" t="str">
        <f t="shared" ca="1" si="12"/>
        <v>x</v>
      </c>
      <c r="BB15" s="52" t="str">
        <f t="shared" ca="1" si="13"/>
        <v/>
      </c>
      <c r="BC15" s="370" t="str">
        <f t="shared" ca="1" si="30"/>
        <v/>
      </c>
      <c r="BD15" s="198"/>
      <c r="BE15" s="199" t="s">
        <v>58</v>
      </c>
      <c r="BF15" s="283" t="s">
        <v>58</v>
      </c>
      <c r="BG15" s="372"/>
      <c r="BH15" s="155"/>
      <c r="BI15" s="153"/>
      <c r="BJ15" s="155"/>
      <c r="BK15" s="153"/>
      <c r="BL15" s="101" t="s">
        <v>85</v>
      </c>
      <c r="BM15" s="42" t="s">
        <v>52</v>
      </c>
      <c r="BQ15" s="307">
        <v>80</v>
      </c>
      <c r="BR15" s="390"/>
      <c r="BS15" s="318">
        <f t="shared" si="14"/>
        <v>80</v>
      </c>
      <c r="BT15" s="472"/>
      <c r="BU15" s="396" t="s">
        <v>18</v>
      </c>
      <c r="BV15" s="492">
        <v>1</v>
      </c>
      <c r="BW15" s="472"/>
      <c r="BX15" s="388" t="s">
        <v>18</v>
      </c>
      <c r="BY15" s="128">
        <v>1</v>
      </c>
      <c r="BZ15" s="501"/>
      <c r="CA15" s="502">
        <v>1</v>
      </c>
      <c r="CB15" s="502">
        <v>1</v>
      </c>
      <c r="CC15" s="503"/>
      <c r="CD15" s="503">
        <v>1</v>
      </c>
      <c r="CE15" s="328">
        <f>BV15*BV7+BY15*BY7+BZ15*BZ7+CA15*CA7+CB15*CB7+CC15*CC7+CD15*CD7</f>
        <v>57.5</v>
      </c>
      <c r="CF15" s="473"/>
      <c r="CG15" s="389" t="s">
        <v>17</v>
      </c>
      <c r="CH15" s="480"/>
      <c r="CI15" s="204"/>
    </row>
    <row r="16" spans="1:87" s="2" customFormat="1" x14ac:dyDescent="0.3">
      <c r="A16" s="208"/>
      <c r="B16" s="209"/>
      <c r="C16" s="210"/>
      <c r="D16" s="211"/>
      <c r="E16" s="211"/>
      <c r="F16" s="211"/>
      <c r="G16" s="212"/>
      <c r="H16" s="210"/>
      <c r="I16" s="211"/>
      <c r="J16" s="213"/>
      <c r="K16" s="214"/>
      <c r="L16" s="215"/>
      <c r="M16" s="211"/>
      <c r="N16" s="212"/>
      <c r="O16" s="378"/>
      <c r="P16" s="214"/>
      <c r="Q16" s="216"/>
      <c r="R16" s="222"/>
      <c r="S16" s="218"/>
      <c r="T16" s="219"/>
      <c r="U16" s="219"/>
      <c r="V16" s="220"/>
      <c r="W16" s="51"/>
      <c r="X16" s="52"/>
      <c r="Y16" s="52"/>
      <c r="Z16" s="52"/>
      <c r="AA16" s="52"/>
      <c r="AB16" s="52"/>
      <c r="AC16" s="53"/>
      <c r="AD16" s="198"/>
      <c r="AE16" s="283"/>
      <c r="AF16" s="201"/>
      <c r="AG16" s="218"/>
      <c r="AH16" s="219"/>
      <c r="AI16" s="219"/>
      <c r="AJ16" s="219"/>
      <c r="AK16" s="219"/>
      <c r="AL16" s="219"/>
      <c r="AM16" s="221"/>
      <c r="AN16" s="291"/>
      <c r="AO16" s="283"/>
      <c r="AP16" s="201"/>
      <c r="AQ16" s="123"/>
      <c r="AR16" s="124"/>
      <c r="AS16" s="124"/>
      <c r="AT16" s="126"/>
      <c r="AU16" s="198"/>
      <c r="AV16" s="283"/>
      <c r="AW16" s="201"/>
      <c r="AX16" s="217"/>
      <c r="AY16" s="369"/>
      <c r="AZ16" s="52"/>
      <c r="BA16" s="52"/>
      <c r="BB16" s="52"/>
      <c r="BC16" s="370"/>
      <c r="BD16" s="198"/>
      <c r="BE16" s="199"/>
      <c r="BF16" s="430"/>
      <c r="BG16" s="188"/>
      <c r="BH16" s="186"/>
      <c r="BI16" s="187"/>
      <c r="BJ16" s="186"/>
      <c r="BK16" s="187"/>
      <c r="BL16" s="188"/>
      <c r="BM16" s="189"/>
      <c r="BQ16" s="317"/>
      <c r="BR16" s="316"/>
      <c r="BS16" s="309"/>
      <c r="BT16" s="473"/>
      <c r="BU16" s="475"/>
      <c r="BV16" s="494"/>
      <c r="BW16" s="473"/>
      <c r="BX16" s="478"/>
      <c r="BY16" s="208"/>
      <c r="BZ16" s="508"/>
      <c r="CA16" s="509"/>
      <c r="CB16" s="509"/>
      <c r="CC16" s="510"/>
      <c r="CD16" s="510"/>
      <c r="CE16" s="309"/>
      <c r="CF16" s="473"/>
      <c r="CG16" s="482"/>
      <c r="CH16" s="480"/>
      <c r="CI16" s="240"/>
    </row>
    <row r="17" spans="1:88" s="2" customFormat="1" x14ac:dyDescent="0.3">
      <c r="A17" s="223"/>
      <c r="B17" s="224"/>
      <c r="C17" s="225"/>
      <c r="D17" s="226"/>
      <c r="E17" s="226"/>
      <c r="F17" s="226"/>
      <c r="G17" s="227"/>
      <c r="H17" s="225"/>
      <c r="I17" s="226"/>
      <c r="J17" s="228"/>
      <c r="K17" s="229"/>
      <c r="L17" s="230"/>
      <c r="M17" s="226"/>
      <c r="N17" s="227"/>
      <c r="O17" s="379"/>
      <c r="P17" s="229"/>
      <c r="Q17" s="216"/>
      <c r="R17" s="236"/>
      <c r="S17" s="232"/>
      <c r="T17" s="233"/>
      <c r="U17" s="233"/>
      <c r="V17" s="234"/>
      <c r="W17" s="51"/>
      <c r="X17" s="52"/>
      <c r="Y17" s="52"/>
      <c r="Z17" s="52"/>
      <c r="AA17" s="52"/>
      <c r="AB17" s="52"/>
      <c r="AC17" s="53"/>
      <c r="AD17" s="332"/>
      <c r="AE17" s="290"/>
      <c r="AF17" s="289"/>
      <c r="AG17" s="232"/>
      <c r="AH17" s="233"/>
      <c r="AI17" s="233"/>
      <c r="AJ17" s="233"/>
      <c r="AK17" s="233"/>
      <c r="AL17" s="233"/>
      <c r="AM17" s="235"/>
      <c r="AN17" s="287"/>
      <c r="AO17" s="290"/>
      <c r="AP17" s="289"/>
      <c r="AQ17" s="136"/>
      <c r="AR17" s="137"/>
      <c r="AS17" s="137"/>
      <c r="AT17" s="139"/>
      <c r="AU17" s="332"/>
      <c r="AV17" s="290"/>
      <c r="AW17" s="289"/>
      <c r="AX17" s="231"/>
      <c r="AY17" s="360"/>
      <c r="AZ17" s="48"/>
      <c r="BA17" s="48"/>
      <c r="BB17" s="48"/>
      <c r="BC17" s="361"/>
      <c r="BD17" s="332"/>
      <c r="BE17" s="290"/>
      <c r="BF17" s="289"/>
      <c r="BG17" s="115"/>
      <c r="BH17" s="183"/>
      <c r="BI17" s="184"/>
      <c r="BJ17" s="183"/>
      <c r="BK17" s="184"/>
      <c r="BL17" s="115"/>
      <c r="BM17" s="185"/>
      <c r="BQ17" s="310"/>
      <c r="BR17" s="304"/>
      <c r="BS17" s="309"/>
      <c r="BT17" s="473"/>
      <c r="BU17" s="475"/>
      <c r="BV17" s="495"/>
      <c r="BW17" s="473"/>
      <c r="BX17" s="478"/>
      <c r="BY17" s="223"/>
      <c r="BZ17" s="511"/>
      <c r="CA17" s="512"/>
      <c r="CB17" s="512"/>
      <c r="CC17" s="513"/>
      <c r="CD17" s="513"/>
      <c r="CE17" s="309"/>
      <c r="CF17" s="473"/>
      <c r="CG17" s="482"/>
      <c r="CH17" s="480"/>
      <c r="CI17" s="241"/>
    </row>
    <row r="18" spans="1:88" s="5" customFormat="1" ht="8.25" customHeight="1" thickBot="1" x14ac:dyDescent="0.35">
      <c r="A18" s="81"/>
      <c r="B18" s="237"/>
      <c r="C18" s="142"/>
      <c r="D18" s="141"/>
      <c r="E18" s="141"/>
      <c r="F18" s="141"/>
      <c r="G18" s="143"/>
      <c r="H18" s="142"/>
      <c r="I18" s="141"/>
      <c r="J18" s="144"/>
      <c r="K18" s="95"/>
      <c r="L18" s="96"/>
      <c r="M18" s="141"/>
      <c r="N18" s="143"/>
      <c r="O18" s="380"/>
      <c r="P18" s="145"/>
      <c r="Q18" s="238"/>
      <c r="R18" s="239"/>
      <c r="S18" s="147"/>
      <c r="T18" s="148"/>
      <c r="U18" s="148"/>
      <c r="V18" s="149"/>
      <c r="W18" s="357"/>
      <c r="X18" s="358"/>
      <c r="Y18" s="358"/>
      <c r="Z18" s="358"/>
      <c r="AA18" s="358"/>
      <c r="AB18" s="358"/>
      <c r="AC18" s="359"/>
      <c r="AD18" s="198"/>
      <c r="AE18" s="283"/>
      <c r="AF18" s="201"/>
      <c r="AG18" s="147"/>
      <c r="AH18" s="148"/>
      <c r="AI18" s="148"/>
      <c r="AJ18" s="148"/>
      <c r="AK18" s="148"/>
      <c r="AL18" s="148"/>
      <c r="AM18" s="150"/>
      <c r="AN18" s="291"/>
      <c r="AO18" s="283"/>
      <c r="AP18" s="201"/>
      <c r="AQ18" s="136"/>
      <c r="AR18" s="137"/>
      <c r="AS18" s="137"/>
      <c r="AT18" s="139"/>
      <c r="AU18" s="198"/>
      <c r="AV18" s="283"/>
      <c r="AW18" s="201"/>
      <c r="AX18" s="231"/>
      <c r="AY18" s="363"/>
      <c r="AZ18" s="355"/>
      <c r="BA18" s="355"/>
      <c r="BB18" s="355"/>
      <c r="BC18" s="364"/>
      <c r="BD18" s="365"/>
      <c r="BE18" s="366"/>
      <c r="BF18" s="367"/>
      <c r="BG18" s="373"/>
      <c r="BH18" s="156"/>
      <c r="BI18" s="154"/>
      <c r="BJ18" s="156"/>
      <c r="BK18" s="154"/>
      <c r="BL18" s="102"/>
      <c r="BM18" s="43"/>
      <c r="BN18" s="2"/>
      <c r="BO18" s="2"/>
      <c r="BP18" s="2"/>
      <c r="BQ18" s="392"/>
      <c r="BR18" s="393"/>
      <c r="BS18" s="312"/>
      <c r="BT18" s="474"/>
      <c r="BU18" s="476"/>
      <c r="BV18" s="496"/>
      <c r="BW18" s="474"/>
      <c r="BX18" s="479"/>
      <c r="BY18" s="81"/>
      <c r="BZ18" s="514"/>
      <c r="CA18" s="515"/>
      <c r="CB18" s="515"/>
      <c r="CC18" s="516"/>
      <c r="CD18" s="516"/>
      <c r="CE18" s="312"/>
      <c r="CF18" s="474"/>
      <c r="CG18" s="483"/>
      <c r="CH18" s="481"/>
      <c r="CI18" s="242"/>
    </row>
    <row r="19" spans="1:88" s="2" customFormat="1" ht="8.25" customHeight="1" x14ac:dyDescent="0.3">
      <c r="A19" s="30"/>
      <c r="B19" s="31"/>
      <c r="M19" s="29"/>
      <c r="N19" s="33"/>
      <c r="P19" s="21"/>
      <c r="Q19" s="21"/>
      <c r="R19" s="349">
        <f>COUNTIF(R10:R18,"x")</f>
        <v>1</v>
      </c>
      <c r="S19" s="344">
        <f ca="1">COUNTIF(S10:S18,"x")</f>
        <v>1</v>
      </c>
      <c r="T19" s="345">
        <f ca="1">COUNTIF(T10:T18,"x")</f>
        <v>1</v>
      </c>
      <c r="U19" s="345">
        <f ca="1">COUNTIF(U10:U18,"x")</f>
        <v>2</v>
      </c>
      <c r="V19" s="346">
        <f ca="1">COUNTIF(V10:V18,"x")</f>
        <v>2</v>
      </c>
      <c r="W19" s="333">
        <f ca="1">COUNTIF(W10:W18,"x")</f>
        <v>1</v>
      </c>
      <c r="X19" s="356">
        <f ca="1">COUNTIF(X10:X18,"x")</f>
        <v>1</v>
      </c>
      <c r="Y19" s="356">
        <f ca="1">COUNTIF(Y10:Y18,"x")</f>
        <v>2</v>
      </c>
      <c r="Z19" s="356">
        <f ca="1">COUNTIF(Z10:Z18,"x")</f>
        <v>0</v>
      </c>
      <c r="AA19" s="356">
        <f ca="1">COUNTIF(AA10:AA18,"x")</f>
        <v>1</v>
      </c>
      <c r="AB19" s="356">
        <f ca="1">COUNTIF(AB10:AB18,"x")</f>
        <v>1</v>
      </c>
      <c r="AC19" s="341">
        <f ca="1">COUNTIF(AC10:AC18,"x")</f>
        <v>0</v>
      </c>
      <c r="AD19" s="334">
        <f>COUNTIF(AD10:AD18,"x")</f>
        <v>0</v>
      </c>
      <c r="AE19" s="334">
        <f>COUNTIF(AE10:AE18,"x")</f>
        <v>4</v>
      </c>
      <c r="AF19" s="335">
        <f>COUNTIF(AF10:AF18,"x")</f>
        <v>4</v>
      </c>
      <c r="AG19" s="339">
        <f ca="1">COUNTIF(AG10:AG18,"x")</f>
        <v>1</v>
      </c>
      <c r="AH19" s="340">
        <f ca="1">COUNTIF(AH10:AH18,"x")</f>
        <v>1</v>
      </c>
      <c r="AI19" s="340">
        <f ca="1">COUNTIF(AI10:AI18,"x")</f>
        <v>2</v>
      </c>
      <c r="AJ19" s="340">
        <f ca="1">COUNTIF(AJ10:AJ18,"x")</f>
        <v>0</v>
      </c>
      <c r="AK19" s="340">
        <f ca="1">COUNTIF(AK10:AK18,"x")</f>
        <v>1</v>
      </c>
      <c r="AL19" s="340">
        <f ca="1">COUNTIF(AL10:AL18,"x")</f>
        <v>1</v>
      </c>
      <c r="AM19" s="341">
        <f ca="1">COUNTIF(AM10:AM18,"x")</f>
        <v>0</v>
      </c>
      <c r="AN19" s="333">
        <f>COUNTIF(AN10:AN18,"x")</f>
        <v>0</v>
      </c>
      <c r="AO19" s="334">
        <f>COUNTIF(AO10:AO18,"x")</f>
        <v>6</v>
      </c>
      <c r="AP19" s="335">
        <f>COUNTIF(AP10:AP18,"x")</f>
        <v>6</v>
      </c>
      <c r="AQ19" s="339">
        <f ca="1">COUNTIF(AQ10:AQ18,"x")</f>
        <v>1</v>
      </c>
      <c r="AR19" s="340">
        <f ca="1">COUNTIF(AR10:AR18,"x")</f>
        <v>2</v>
      </c>
      <c r="AS19" s="340">
        <f ca="1">COUNTIF(AS10:AS18,"x")</f>
        <v>1</v>
      </c>
      <c r="AT19" s="341">
        <f ca="1">COUNTIF(AT10:AT18,"x")</f>
        <v>2</v>
      </c>
      <c r="AU19" s="333">
        <f>COUNTIF(AU10:AU18,"x")</f>
        <v>0</v>
      </c>
      <c r="AV19" s="334">
        <f>COUNTIF(AV10:AV18,"x")</f>
        <v>6</v>
      </c>
      <c r="AW19" s="335">
        <f>COUNTIF(AW10:AW18,"x")</f>
        <v>6</v>
      </c>
      <c r="AX19" s="347">
        <f ca="1">COUNTIF(AX10:AX18,"x")</f>
        <v>4</v>
      </c>
      <c r="AY19" s="368">
        <f ca="1">COUNTIF(AY10:AY18,"x")</f>
        <v>1</v>
      </c>
      <c r="AZ19" s="340">
        <f ca="1">COUNTIF(AZ10:AZ18,"x")</f>
        <v>1</v>
      </c>
      <c r="BA19" s="340">
        <f ca="1">COUNTIF(BA10:BA18,"x")</f>
        <v>2</v>
      </c>
      <c r="BB19" s="340">
        <f ca="1">COUNTIF(BB10:BB18,"x")</f>
        <v>0</v>
      </c>
      <c r="BC19" s="340">
        <f ca="1">COUNTIF(BC10:BC18,"x")</f>
        <v>2</v>
      </c>
      <c r="BD19" s="333">
        <f>COUNTIF(BD10:BD18,"x")</f>
        <v>0</v>
      </c>
      <c r="BE19" s="334">
        <f>COUNTIF(BE10:BE18,"x")</f>
        <v>6</v>
      </c>
      <c r="BF19" s="335">
        <f>COUNTIF(BF10:BF18,"x")</f>
        <v>6</v>
      </c>
      <c r="BG19" s="12"/>
      <c r="BH19" s="12"/>
      <c r="BI19" s="12"/>
      <c r="BJ19" s="12"/>
      <c r="BK19" s="12"/>
      <c r="BQ19" s="313">
        <f>SUBTOTAL(9,BQ10:BQ18)</f>
        <v>440</v>
      </c>
      <c r="BR19" s="313">
        <f>SUBTOTAL(9,BR10:BR18)</f>
        <v>0</v>
      </c>
      <c r="BS19" s="486">
        <f>SUBTOTAL(9,BS10:BS18)</f>
        <v>440</v>
      </c>
      <c r="BT19" s="402"/>
      <c r="BU19" s="402"/>
      <c r="BV19" s="401">
        <f>SUM(BV10:BV18)*BV7</f>
        <v>100</v>
      </c>
      <c r="BW19" s="402"/>
      <c r="BX19" s="402"/>
      <c r="BY19" s="401">
        <f>SUM(BY10:BY18)*BY7</f>
        <v>5</v>
      </c>
      <c r="BZ19" s="401">
        <f t="shared" ref="BZ19:CD19" si="37">SUM(BZ10:BZ18)*BZ7</f>
        <v>0</v>
      </c>
      <c r="CA19" s="401">
        <f t="shared" si="37"/>
        <v>10.5</v>
      </c>
      <c r="CB19" s="401">
        <f t="shared" si="37"/>
        <v>15</v>
      </c>
      <c r="CC19" s="401">
        <f t="shared" si="37"/>
        <v>0</v>
      </c>
      <c r="CD19" s="401">
        <f t="shared" si="37"/>
        <v>7</v>
      </c>
      <c r="CE19" s="486">
        <f>SUBTOTAL(9,CE10:CE18)</f>
        <v>137.5</v>
      </c>
    </row>
    <row r="20" spans="1:88" s="2" customFormat="1" ht="8.25" customHeight="1" thickBot="1" x14ac:dyDescent="0.35">
      <c r="M20" s="25"/>
      <c r="N20" s="25"/>
      <c r="P20" s="21"/>
      <c r="Q20" s="21"/>
      <c r="R20" s="348" t="s">
        <v>77</v>
      </c>
      <c r="S20" s="342" t="s">
        <v>12</v>
      </c>
      <c r="T20" s="343" t="s">
        <v>13</v>
      </c>
      <c r="U20" s="343" t="s">
        <v>14</v>
      </c>
      <c r="V20" s="343" t="s">
        <v>24</v>
      </c>
      <c r="W20" s="343" t="s">
        <v>12</v>
      </c>
      <c r="X20" s="343" t="s">
        <v>13</v>
      </c>
      <c r="Y20" s="343" t="s">
        <v>14</v>
      </c>
      <c r="Z20" s="343" t="s">
        <v>13</v>
      </c>
      <c r="AA20" s="343" t="s">
        <v>14</v>
      </c>
      <c r="AB20" s="343" t="s">
        <v>14</v>
      </c>
      <c r="AC20" s="343" t="s">
        <v>24</v>
      </c>
      <c r="AD20" s="537">
        <f>AE5*AE8</f>
        <v>80</v>
      </c>
      <c r="AE20" s="538"/>
      <c r="AF20" s="539"/>
      <c r="AG20" s="342" t="s">
        <v>38</v>
      </c>
      <c r="AH20" s="343" t="s">
        <v>33</v>
      </c>
      <c r="AI20" s="343" t="s">
        <v>14</v>
      </c>
      <c r="AJ20" s="343" t="s">
        <v>34</v>
      </c>
      <c r="AK20" s="343" t="s">
        <v>35</v>
      </c>
      <c r="AL20" s="343" t="s">
        <v>36</v>
      </c>
      <c r="AM20" s="343" t="s">
        <v>37</v>
      </c>
      <c r="AN20" s="537">
        <f ca="1">AQ8*AQ6+AR8*AR6+AS8*AS6+AT8*AT6</f>
        <v>22.812999999999999</v>
      </c>
      <c r="AO20" s="538"/>
      <c r="AP20" s="539"/>
      <c r="AQ20" s="342" t="s">
        <v>75</v>
      </c>
      <c r="AR20" s="343" t="s">
        <v>40</v>
      </c>
      <c r="AS20" s="343" t="s">
        <v>34</v>
      </c>
      <c r="AT20" s="343" t="s">
        <v>41</v>
      </c>
      <c r="AU20" s="534">
        <f ca="1">(AQ8*AQ5+AR8*AR5+AS8*AS5+AT8*AT5+AQ4*AR4)*2</f>
        <v>0</v>
      </c>
      <c r="AV20" s="535"/>
      <c r="AW20" s="536"/>
      <c r="AX20" s="353" t="s">
        <v>74</v>
      </c>
      <c r="AY20" s="343" t="s">
        <v>38</v>
      </c>
      <c r="AZ20" s="343" t="s">
        <v>33</v>
      </c>
      <c r="BA20" s="343" t="s">
        <v>14</v>
      </c>
      <c r="BB20" s="343" t="s">
        <v>34</v>
      </c>
      <c r="BC20" s="343" t="s">
        <v>35</v>
      </c>
      <c r="BD20" s="457"/>
      <c r="BE20" s="458"/>
      <c r="BF20" s="459"/>
      <c r="BG20" s="12"/>
      <c r="BH20" s="12"/>
      <c r="BI20" s="12"/>
      <c r="BJ20" s="12"/>
      <c r="BK20" s="12"/>
    </row>
    <row r="21" spans="1:88" s="2" customFormat="1" ht="8.25" customHeight="1" x14ac:dyDescent="0.3">
      <c r="M21" s="12"/>
      <c r="P21" s="21"/>
      <c r="Q21" s="21"/>
      <c r="R21" s="22"/>
      <c r="S21" s="22"/>
      <c r="T21" s="22"/>
      <c r="U21" s="22"/>
      <c r="V21" s="22"/>
      <c r="W21" s="18"/>
      <c r="X21" s="18"/>
      <c r="Y21" s="18"/>
      <c r="Z21" s="18"/>
      <c r="AA21" s="18"/>
      <c r="AB21" s="18"/>
      <c r="AC21" s="18"/>
      <c r="AD21" s="9"/>
      <c r="AE21" s="9"/>
      <c r="AF21" s="9"/>
      <c r="AG21" s="22"/>
      <c r="AH21" s="22"/>
      <c r="AI21" s="22"/>
      <c r="AJ21" s="22"/>
      <c r="AK21" s="22"/>
      <c r="AL21" s="22"/>
      <c r="AM21" s="22"/>
      <c r="AN21" s="9"/>
      <c r="AO21" s="9"/>
      <c r="AP21" s="9"/>
      <c r="AQ21" s="22"/>
      <c r="AR21" s="22"/>
      <c r="AS21" s="22"/>
      <c r="AT21" s="22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2"/>
      <c r="BH21" s="12"/>
      <c r="BI21" s="12"/>
      <c r="BJ21" s="12"/>
      <c r="BK21" s="12"/>
    </row>
    <row r="22" spans="1:88" s="2" customFormat="1" ht="8.25" customHeight="1" x14ac:dyDescent="0.3">
      <c r="P22" s="21"/>
      <c r="Q22" s="21"/>
      <c r="R22" s="22"/>
      <c r="S22" s="22"/>
      <c r="T22" s="22"/>
      <c r="U22" s="22"/>
      <c r="V22" s="22"/>
      <c r="W22" s="18"/>
      <c r="X22" s="18"/>
      <c r="Y22" s="18"/>
      <c r="Z22" s="18"/>
      <c r="AA22" s="18"/>
      <c r="AB22" s="18"/>
      <c r="AC22" s="18"/>
      <c r="AD22" s="9"/>
      <c r="AE22" s="9"/>
      <c r="AF22" s="9"/>
      <c r="AG22" s="22"/>
      <c r="AH22" s="22"/>
      <c r="AI22" s="22"/>
      <c r="AJ22" s="22"/>
      <c r="AK22" s="22"/>
      <c r="AL22" s="22"/>
      <c r="AM22" s="22"/>
      <c r="AN22" s="9"/>
      <c r="AO22" s="9"/>
      <c r="AP22" s="9"/>
      <c r="AQ22" s="22"/>
      <c r="AR22" s="22"/>
      <c r="AS22" s="22"/>
      <c r="AT22" s="22"/>
      <c r="AU22" s="9"/>
      <c r="AV22" s="9"/>
      <c r="AW22" s="9"/>
      <c r="AX22" s="9"/>
      <c r="AY22" s="284"/>
      <c r="AZ22" s="284"/>
      <c r="BA22" s="284"/>
      <c r="BB22" s="284"/>
      <c r="BC22" s="284"/>
      <c r="BD22" s="9"/>
      <c r="BE22" s="9"/>
      <c r="BF22" s="9"/>
      <c r="BG22" s="12"/>
      <c r="BH22" s="12"/>
      <c r="BI22" s="12"/>
      <c r="BJ22" s="12"/>
      <c r="BK22" s="12"/>
      <c r="BN22" s="20"/>
      <c r="BO22" s="20"/>
      <c r="BP22" s="20"/>
    </row>
    <row r="23" spans="1:88" s="2" customFormat="1" x14ac:dyDescent="0.3">
      <c r="A23" s="17" t="s">
        <v>16</v>
      </c>
      <c r="Q23" s="7"/>
      <c r="R23" s="9"/>
      <c r="S23" s="9"/>
      <c r="T23" s="9"/>
      <c r="U23" s="9"/>
      <c r="V23" s="9"/>
      <c r="W23" s="18"/>
      <c r="X23" s="18"/>
      <c r="Y23" s="18"/>
      <c r="Z23" s="18"/>
      <c r="AA23" s="18"/>
      <c r="AB23" s="18"/>
      <c r="AC23" s="18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7"/>
      <c r="AY23" s="9"/>
      <c r="AZ23" s="9"/>
      <c r="BA23" s="9"/>
      <c r="BB23" s="9"/>
      <c r="BC23" s="9"/>
      <c r="BD23" s="9"/>
      <c r="BE23" s="9"/>
      <c r="BF23" s="9"/>
      <c r="BG23" s="12"/>
      <c r="BH23" s="12"/>
      <c r="BI23" s="12"/>
      <c r="BJ23" s="12"/>
      <c r="BK23" s="12"/>
      <c r="BM23" s="12"/>
      <c r="BN23" s="5"/>
      <c r="BO23" s="5"/>
      <c r="BP23" s="5"/>
      <c r="CJ23" s="12"/>
    </row>
    <row r="24" spans="1:88" s="2" customFormat="1" x14ac:dyDescent="0.3">
      <c r="A24" s="19"/>
      <c r="Q24" s="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9"/>
      <c r="AE24" s="9"/>
      <c r="AF24" s="9"/>
      <c r="AG24" s="18"/>
      <c r="AH24" s="18"/>
      <c r="AI24" s="18"/>
      <c r="AJ24" s="18"/>
      <c r="AK24" s="18"/>
      <c r="AL24" s="18"/>
      <c r="AM24" s="18"/>
      <c r="AN24" s="9"/>
      <c r="AO24" s="9"/>
      <c r="AP24" s="9"/>
      <c r="AQ24" s="18"/>
      <c r="AR24" s="18"/>
      <c r="AS24" s="18"/>
      <c r="AT24" s="18"/>
      <c r="AU24" s="9"/>
      <c r="AV24" s="9"/>
      <c r="AW24" s="9"/>
      <c r="AX24" s="7"/>
      <c r="AY24" s="284"/>
      <c r="AZ24" s="284"/>
      <c r="BA24" s="284"/>
      <c r="BB24" s="284"/>
      <c r="BC24" s="284"/>
      <c r="BD24" s="9"/>
      <c r="BE24" s="9"/>
      <c r="BF24" s="9"/>
      <c r="BG24" s="12"/>
      <c r="BH24" s="12"/>
      <c r="BI24" s="12"/>
      <c r="BJ24" s="12"/>
      <c r="BK24" s="12"/>
      <c r="BM24" s="17"/>
      <c r="BN24" s="25"/>
      <c r="BO24" s="25"/>
      <c r="BP24" s="25"/>
      <c r="CJ24" s="17"/>
    </row>
    <row r="25" spans="1:88" s="2" customFormat="1" x14ac:dyDescent="0.3">
      <c r="A25" s="15"/>
      <c r="B25" s="2" t="s">
        <v>26</v>
      </c>
      <c r="Q25" s="7"/>
      <c r="R25" s="9"/>
      <c r="S25" s="9"/>
      <c r="T25" s="9"/>
      <c r="U25" s="9"/>
      <c r="V25" s="9"/>
      <c r="W25" s="18"/>
      <c r="X25" s="18"/>
      <c r="Y25" s="18"/>
      <c r="Z25" s="18"/>
      <c r="AA25" s="18"/>
      <c r="AB25" s="18"/>
      <c r="AC25" s="18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7"/>
      <c r="AY25" s="9"/>
      <c r="AZ25" s="9"/>
      <c r="BA25" s="9"/>
      <c r="BB25" s="9"/>
      <c r="BC25" s="9"/>
      <c r="BD25" s="9"/>
      <c r="BE25" s="9"/>
      <c r="BF25" s="9"/>
      <c r="BG25" s="12"/>
      <c r="BH25" s="12"/>
      <c r="BI25" s="12"/>
      <c r="BJ25" s="12"/>
      <c r="BK25" s="12"/>
      <c r="BM25" s="12"/>
      <c r="CJ25" s="12"/>
    </row>
    <row r="26" spans="1:88" s="2" customFormat="1" x14ac:dyDescent="0.3">
      <c r="A26" s="27"/>
      <c r="B26" s="2" t="s">
        <v>31</v>
      </c>
      <c r="Q26" s="7"/>
      <c r="R26" s="9"/>
      <c r="S26" s="9"/>
      <c r="T26" s="9"/>
      <c r="U26" s="9"/>
      <c r="V26" s="9"/>
      <c r="W26" s="18"/>
      <c r="X26" s="18"/>
      <c r="Y26" s="18"/>
      <c r="Z26" s="18"/>
      <c r="AA26" s="18"/>
      <c r="AB26" s="18"/>
      <c r="AC26" s="18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7"/>
      <c r="AY26" s="284"/>
      <c r="AZ26" s="284"/>
      <c r="BA26" s="284"/>
      <c r="BB26" s="284"/>
      <c r="BC26" s="284"/>
      <c r="BD26" s="9"/>
      <c r="BE26" s="9"/>
      <c r="BF26" s="9"/>
      <c r="BG26" s="12"/>
      <c r="BH26" s="12"/>
      <c r="BI26" s="12"/>
      <c r="BJ26" s="12"/>
      <c r="BK26" s="12"/>
      <c r="BM26" s="12"/>
      <c r="CJ26" s="12"/>
    </row>
    <row r="27" spans="1:88" s="2" customFormat="1" ht="9" customHeight="1" x14ac:dyDescent="0.3">
      <c r="A27" s="206"/>
      <c r="B27" s="20" t="s">
        <v>101</v>
      </c>
      <c r="Q27" s="7"/>
      <c r="R27" s="9"/>
      <c r="S27" s="9"/>
      <c r="T27" s="9"/>
      <c r="U27" s="9"/>
      <c r="V27" s="9"/>
      <c r="W27" s="18"/>
      <c r="X27" s="18"/>
      <c r="Y27" s="18"/>
      <c r="Z27" s="18"/>
      <c r="AA27" s="18"/>
      <c r="AB27" s="18"/>
      <c r="AC27" s="18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7"/>
      <c r="AY27" s="9"/>
      <c r="AZ27" s="9"/>
      <c r="BA27" s="9"/>
      <c r="BB27" s="9"/>
      <c r="BC27" s="9"/>
      <c r="BD27" s="9"/>
      <c r="BE27" s="9"/>
      <c r="BF27" s="9"/>
      <c r="BG27" s="12"/>
      <c r="BH27" s="12"/>
      <c r="BI27" s="12"/>
      <c r="BJ27" s="12"/>
      <c r="BK27" s="12"/>
      <c r="BM27" s="19"/>
      <c r="CJ27" s="19"/>
    </row>
    <row r="28" spans="1:88" s="2" customFormat="1" ht="9" customHeight="1" x14ac:dyDescent="0.3">
      <c r="A28" s="207"/>
      <c r="B28" s="20" t="s">
        <v>102</v>
      </c>
      <c r="Q28" s="7"/>
      <c r="R28" s="9"/>
      <c r="S28" s="9"/>
      <c r="T28" s="9"/>
      <c r="U28" s="9"/>
      <c r="V28" s="9"/>
      <c r="W28" s="18"/>
      <c r="X28" s="18"/>
      <c r="Y28" s="18"/>
      <c r="Z28" s="18"/>
      <c r="AA28" s="18"/>
      <c r="AB28" s="18"/>
      <c r="AC28" s="18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7"/>
      <c r="AY28" s="284"/>
      <c r="AZ28" s="284"/>
      <c r="BA28" s="284"/>
      <c r="BB28" s="284"/>
      <c r="BC28" s="284"/>
      <c r="BD28" s="9"/>
      <c r="BE28" s="9"/>
      <c r="BF28" s="9"/>
      <c r="BG28" s="12"/>
      <c r="BH28" s="12"/>
      <c r="BI28" s="12"/>
      <c r="BJ28" s="12"/>
      <c r="BK28" s="12"/>
      <c r="BM28" s="19"/>
      <c r="CJ28" s="19"/>
    </row>
    <row r="29" spans="1:88" s="2" customFormat="1" ht="9" customHeight="1" x14ac:dyDescent="0.3">
      <c r="A29" s="20"/>
      <c r="B29" s="20"/>
      <c r="Q29" s="7"/>
      <c r="R29" s="9"/>
      <c r="S29" s="9"/>
      <c r="T29" s="9"/>
      <c r="U29" s="9"/>
      <c r="V29" s="9"/>
      <c r="W29" s="18"/>
      <c r="X29" s="18"/>
      <c r="Y29" s="18"/>
      <c r="Z29" s="18"/>
      <c r="AA29" s="18"/>
      <c r="AB29" s="18"/>
      <c r="AC29" s="18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7"/>
      <c r="AY29" s="9"/>
      <c r="AZ29" s="9"/>
      <c r="BA29" s="9"/>
      <c r="BB29" s="9"/>
      <c r="BC29" s="9"/>
      <c r="BD29" s="9"/>
      <c r="BE29" s="9"/>
      <c r="BF29" s="9"/>
      <c r="BG29" s="12"/>
      <c r="BH29" s="12"/>
      <c r="BI29" s="12"/>
      <c r="BJ29" s="12"/>
      <c r="BK29" s="12"/>
      <c r="BM29" s="19"/>
      <c r="CJ29" s="19"/>
    </row>
    <row r="30" spans="1:88" s="2" customFormat="1" ht="9" customHeight="1" x14ac:dyDescent="0.3">
      <c r="A30" s="20"/>
      <c r="B30" s="20"/>
      <c r="Q30" s="7"/>
      <c r="R30" s="9"/>
      <c r="S30" s="9"/>
      <c r="T30" s="9"/>
      <c r="U30" s="9"/>
      <c r="V30" s="9"/>
      <c r="W30" s="18"/>
      <c r="X30" s="18"/>
      <c r="Y30" s="18"/>
      <c r="Z30" s="18"/>
      <c r="AA30" s="18"/>
      <c r="AB30" s="18"/>
      <c r="AC30" s="18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7"/>
      <c r="AY30" s="284"/>
      <c r="AZ30" s="284"/>
      <c r="BA30" s="284"/>
      <c r="BB30" s="284"/>
      <c r="BC30" s="284"/>
      <c r="BD30" s="9"/>
      <c r="BE30" s="9"/>
      <c r="BF30" s="9"/>
      <c r="BG30" s="12"/>
      <c r="BH30" s="12"/>
      <c r="BI30" s="12"/>
      <c r="BJ30" s="12"/>
      <c r="BK30" s="12"/>
      <c r="BM30" s="19"/>
      <c r="CJ30" s="19"/>
    </row>
    <row r="31" spans="1:88" s="2" customFormat="1" ht="9" customHeight="1" thickBot="1" x14ac:dyDescent="0.35">
      <c r="A31" s="181">
        <v>2015</v>
      </c>
      <c r="B31" s="180" t="s">
        <v>98</v>
      </c>
      <c r="Q31" s="7"/>
      <c r="R31" s="9"/>
      <c r="S31" s="9"/>
      <c r="T31" s="9"/>
      <c r="U31" s="9"/>
      <c r="V31" s="9"/>
      <c r="W31" s="18"/>
      <c r="X31" s="18"/>
      <c r="Y31" s="18"/>
      <c r="Z31" s="18"/>
      <c r="AA31" s="18"/>
      <c r="AB31" s="18"/>
      <c r="AC31" s="18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7"/>
      <c r="AY31" s="9"/>
      <c r="AZ31" s="9"/>
      <c r="BA31" s="9"/>
      <c r="BB31" s="9"/>
      <c r="BC31" s="9"/>
      <c r="BD31" s="9"/>
      <c r="BE31" s="9"/>
      <c r="BF31" s="9"/>
      <c r="BG31" s="12"/>
      <c r="BH31" s="12"/>
      <c r="BI31" s="12"/>
      <c r="BJ31" s="12"/>
      <c r="BK31" s="12"/>
      <c r="BM31" s="19"/>
      <c r="CJ31" s="19"/>
    </row>
    <row r="32" spans="1:88" s="2" customFormat="1" ht="9" customHeight="1" x14ac:dyDescent="0.3">
      <c r="A32" s="109" t="s">
        <v>18</v>
      </c>
      <c r="B32" s="108">
        <v>42006</v>
      </c>
      <c r="C32" s="159" t="s">
        <v>86</v>
      </c>
      <c r="D32" s="160">
        <v>440</v>
      </c>
      <c r="E32" s="168"/>
      <c r="F32" s="163" t="s">
        <v>68</v>
      </c>
      <c r="Q32" s="7"/>
      <c r="R32" s="9"/>
      <c r="S32" s="9"/>
      <c r="T32" s="9"/>
      <c r="U32" s="9"/>
      <c r="V32" s="9"/>
      <c r="W32" s="18"/>
      <c r="X32" s="18"/>
      <c r="Y32" s="18"/>
      <c r="Z32" s="18"/>
      <c r="AA32" s="18"/>
      <c r="AB32" s="18"/>
      <c r="AC32" s="1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7"/>
      <c r="AY32" s="284"/>
      <c r="AZ32" s="284"/>
      <c r="BA32" s="284"/>
      <c r="BB32" s="284"/>
      <c r="BC32" s="284"/>
      <c r="BD32" s="9"/>
      <c r="BE32" s="9"/>
      <c r="BF32" s="9"/>
      <c r="BG32" s="12"/>
      <c r="BH32" s="12"/>
      <c r="BI32" s="12"/>
      <c r="BJ32" s="12"/>
      <c r="BK32" s="12"/>
      <c r="BM32" s="12"/>
      <c r="CJ32" s="12"/>
    </row>
    <row r="33" spans="1:88" s="2" customFormat="1" x14ac:dyDescent="0.3">
      <c r="A33" s="110" t="s">
        <v>18</v>
      </c>
      <c r="B33" s="113">
        <v>42006</v>
      </c>
      <c r="C33" s="105" t="s">
        <v>69</v>
      </c>
      <c r="D33" s="161">
        <v>80</v>
      </c>
      <c r="E33" s="169"/>
      <c r="F33" s="164">
        <f>SUM(D32)</f>
        <v>440</v>
      </c>
      <c r="Q33" s="7"/>
      <c r="R33" s="9"/>
      <c r="S33" s="9"/>
      <c r="T33" s="9"/>
      <c r="U33" s="9"/>
      <c r="V33" s="9"/>
      <c r="W33" s="18"/>
      <c r="X33" s="18"/>
      <c r="Y33" s="18"/>
      <c r="Z33" s="18"/>
      <c r="AA33" s="18"/>
      <c r="AB33" s="18"/>
      <c r="AC33" s="18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7"/>
      <c r="AY33" s="9"/>
      <c r="AZ33" s="9"/>
      <c r="BA33" s="9"/>
      <c r="BB33" s="9"/>
      <c r="BC33" s="9"/>
      <c r="BD33" s="9"/>
      <c r="BE33" s="9"/>
      <c r="BF33" s="9"/>
      <c r="BG33" s="12"/>
      <c r="BH33" s="12"/>
      <c r="BI33" s="12"/>
      <c r="BJ33" s="12"/>
      <c r="BK33" s="12"/>
      <c r="BM33" s="12"/>
      <c r="CJ33" s="12"/>
    </row>
    <row r="34" spans="1:88" s="2" customFormat="1" ht="9" customHeight="1" x14ac:dyDescent="0.3">
      <c r="A34" s="110" t="s">
        <v>17</v>
      </c>
      <c r="B34" s="113">
        <v>42307</v>
      </c>
      <c r="C34" s="105" t="s">
        <v>118</v>
      </c>
      <c r="D34" s="161">
        <v>37.5</v>
      </c>
      <c r="E34" s="171"/>
      <c r="F34" s="165" t="s">
        <v>69</v>
      </c>
      <c r="Q34" s="7"/>
      <c r="R34" s="9"/>
      <c r="S34" s="9"/>
      <c r="T34" s="9"/>
      <c r="U34" s="9"/>
      <c r="V34" s="9"/>
      <c r="W34" s="18"/>
      <c r="X34" s="18"/>
      <c r="Y34" s="18"/>
      <c r="Z34" s="18"/>
      <c r="AA34" s="18"/>
      <c r="AB34" s="18"/>
      <c r="AC34" s="18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7"/>
      <c r="AY34" s="284"/>
      <c r="AZ34" s="284"/>
      <c r="BA34" s="284"/>
      <c r="BB34" s="284"/>
      <c r="BC34" s="284"/>
      <c r="BD34" s="9"/>
      <c r="BE34" s="9"/>
      <c r="BF34" s="9"/>
      <c r="BG34" s="12"/>
      <c r="BH34" s="12"/>
      <c r="BI34" s="12"/>
      <c r="BJ34" s="12"/>
      <c r="BK34" s="12"/>
      <c r="BM34" s="12"/>
      <c r="CJ34" s="12"/>
    </row>
    <row r="35" spans="1:88" s="2" customFormat="1" x14ac:dyDescent="0.3">
      <c r="A35" s="110" t="s">
        <v>17</v>
      </c>
      <c r="B35" s="113">
        <v>42307</v>
      </c>
      <c r="C35" s="105" t="s">
        <v>69</v>
      </c>
      <c r="D35" s="161">
        <v>20</v>
      </c>
      <c r="E35" s="172"/>
      <c r="F35" s="164">
        <f>SUM(D33+D35)</f>
        <v>100</v>
      </c>
      <c r="Q35" s="7"/>
      <c r="R35" s="9"/>
      <c r="S35" s="9"/>
      <c r="T35" s="9"/>
      <c r="U35" s="9"/>
      <c r="V35" s="9"/>
      <c r="W35" s="18"/>
      <c r="X35" s="18"/>
      <c r="Y35" s="18"/>
      <c r="Z35" s="18"/>
      <c r="AA35" s="18"/>
      <c r="AB35" s="18"/>
      <c r="AC35" s="1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7"/>
      <c r="AY35" s="9"/>
      <c r="AZ35" s="9"/>
      <c r="BA35" s="9"/>
      <c r="BB35" s="9"/>
      <c r="BC35" s="9"/>
      <c r="BD35" s="9"/>
      <c r="BE35" s="9"/>
      <c r="BF35" s="9"/>
      <c r="BG35" s="12"/>
      <c r="BH35" s="12"/>
      <c r="BI35" s="12"/>
      <c r="BJ35" s="12"/>
      <c r="BK35" s="12"/>
      <c r="BM35" s="12"/>
      <c r="CJ35" s="12"/>
    </row>
    <row r="36" spans="1:88" s="2" customFormat="1" x14ac:dyDescent="0.3">
      <c r="A36" s="111" t="s">
        <v>65</v>
      </c>
      <c r="B36" s="113"/>
      <c r="C36" s="105"/>
      <c r="D36" s="161">
        <v>0</v>
      </c>
      <c r="E36" s="169"/>
      <c r="F36" s="165" t="s">
        <v>72</v>
      </c>
      <c r="Q36" s="7"/>
      <c r="R36" s="9"/>
      <c r="S36" s="9"/>
      <c r="T36" s="9"/>
      <c r="U36" s="9"/>
      <c r="V36" s="9"/>
      <c r="W36" s="18"/>
      <c r="X36" s="18"/>
      <c r="Y36" s="18"/>
      <c r="Z36" s="18"/>
      <c r="AA36" s="18"/>
      <c r="AB36" s="18"/>
      <c r="AC36" s="1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7"/>
      <c r="AY36" s="284"/>
      <c r="AZ36" s="284"/>
      <c r="BA36" s="284"/>
      <c r="BB36" s="284"/>
      <c r="BC36" s="284"/>
      <c r="BD36" s="9"/>
      <c r="BE36" s="9"/>
      <c r="BF36" s="9"/>
      <c r="BG36" s="12"/>
      <c r="BH36" s="12"/>
      <c r="BI36" s="12"/>
      <c r="BJ36" s="12"/>
      <c r="BK36" s="12"/>
      <c r="BM36" s="12"/>
      <c r="CJ36" s="12"/>
    </row>
    <row r="37" spans="1:88" s="2" customFormat="1" x14ac:dyDescent="0.3">
      <c r="A37" s="111" t="s">
        <v>62</v>
      </c>
      <c r="B37" s="113"/>
      <c r="C37" s="105"/>
      <c r="D37" s="161">
        <v>0</v>
      </c>
      <c r="E37" s="169"/>
      <c r="F37" s="164">
        <f>SUM(D34)</f>
        <v>37.5</v>
      </c>
      <c r="Q37" s="7"/>
      <c r="R37" s="9"/>
      <c r="S37" s="9"/>
      <c r="T37" s="9"/>
      <c r="U37" s="9"/>
      <c r="V37" s="9"/>
      <c r="W37" s="18"/>
      <c r="X37" s="18"/>
      <c r="Y37" s="18"/>
      <c r="Z37" s="18"/>
      <c r="AA37" s="18"/>
      <c r="AB37" s="18"/>
      <c r="AC37" s="1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7"/>
      <c r="AY37" s="9"/>
      <c r="AZ37" s="9"/>
      <c r="BA37" s="9"/>
      <c r="BB37" s="9"/>
      <c r="BC37" s="9"/>
      <c r="BD37" s="9"/>
      <c r="BE37" s="9"/>
      <c r="BF37" s="9"/>
      <c r="BG37" s="12"/>
      <c r="BH37" s="12"/>
      <c r="BI37" s="12"/>
      <c r="BJ37" s="12"/>
      <c r="BK37" s="12"/>
      <c r="BM37" s="12"/>
      <c r="CJ37" s="12"/>
    </row>
    <row r="38" spans="1:88" s="2" customFormat="1" x14ac:dyDescent="0.3">
      <c r="A38" s="111" t="s">
        <v>67</v>
      </c>
      <c r="B38" s="113"/>
      <c r="C38" s="104"/>
      <c r="D38" s="161">
        <v>0</v>
      </c>
      <c r="E38" s="171"/>
      <c r="F38" s="165" t="s">
        <v>119</v>
      </c>
      <c r="Q38" s="7"/>
      <c r="R38" s="9"/>
      <c r="S38" s="9"/>
      <c r="T38" s="9"/>
      <c r="U38" s="9"/>
      <c r="V38" s="9"/>
      <c r="W38" s="18"/>
      <c r="X38" s="18"/>
      <c r="Y38" s="18"/>
      <c r="Z38" s="18"/>
      <c r="AA38" s="18"/>
      <c r="AB38" s="18"/>
      <c r="AC38" s="1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7"/>
      <c r="AY38" s="284"/>
      <c r="AZ38" s="284"/>
      <c r="BA38" s="284"/>
      <c r="BB38" s="284"/>
      <c r="BC38" s="284"/>
      <c r="BD38" s="9"/>
      <c r="BE38" s="9"/>
      <c r="BF38" s="9"/>
      <c r="BG38" s="12"/>
      <c r="BH38" s="12"/>
      <c r="BI38" s="12"/>
      <c r="BJ38" s="12"/>
      <c r="BK38" s="12"/>
      <c r="BM38" s="12"/>
      <c r="CJ38" s="12"/>
    </row>
    <row r="39" spans="1:88" s="2" customFormat="1" x14ac:dyDescent="0.3">
      <c r="A39" s="103" t="s">
        <v>70</v>
      </c>
      <c r="B39" s="113"/>
      <c r="C39" s="105"/>
      <c r="D39" s="161">
        <v>0</v>
      </c>
      <c r="E39" s="172"/>
      <c r="F39" s="164">
        <f>SUM(D37)</f>
        <v>0</v>
      </c>
      <c r="Q39" s="7"/>
      <c r="R39" s="9"/>
      <c r="S39" s="9"/>
      <c r="T39" s="9"/>
      <c r="U39" s="9"/>
      <c r="V39" s="9"/>
      <c r="W39" s="18"/>
      <c r="X39" s="18"/>
      <c r="Y39" s="18"/>
      <c r="Z39" s="18"/>
      <c r="AA39" s="18"/>
      <c r="AB39" s="18"/>
      <c r="AC39" s="18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7"/>
      <c r="AY39" s="9"/>
      <c r="AZ39" s="9"/>
      <c r="BA39" s="9"/>
      <c r="BB39" s="9"/>
      <c r="BC39" s="9"/>
      <c r="BD39" s="9"/>
      <c r="BE39" s="9"/>
      <c r="BF39" s="9"/>
      <c r="BG39" s="12"/>
      <c r="BH39" s="12"/>
      <c r="BI39" s="12"/>
      <c r="BJ39" s="12"/>
      <c r="BK39" s="12"/>
      <c r="BM39" s="12"/>
      <c r="BN39" s="5"/>
      <c r="BO39" s="5"/>
      <c r="BP39" s="5"/>
      <c r="CJ39" s="12"/>
    </row>
    <row r="40" spans="1:88" s="2" customFormat="1" x14ac:dyDescent="0.3">
      <c r="A40" s="111" t="s">
        <v>61</v>
      </c>
      <c r="B40" s="113"/>
      <c r="C40" s="106"/>
      <c r="D40" s="161">
        <v>0</v>
      </c>
      <c r="E40" s="169"/>
      <c r="F40" s="166"/>
      <c r="Q40" s="7"/>
      <c r="R40" s="9"/>
      <c r="S40" s="9"/>
      <c r="T40" s="9"/>
      <c r="U40" s="9"/>
      <c r="V40" s="9"/>
      <c r="W40" s="18"/>
      <c r="X40" s="18"/>
      <c r="Y40" s="18"/>
      <c r="Z40" s="18"/>
      <c r="AA40" s="18"/>
      <c r="AB40" s="18"/>
      <c r="AC40" s="18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7"/>
      <c r="AY40" s="284"/>
      <c r="AZ40" s="284"/>
      <c r="BA40" s="284"/>
      <c r="BB40" s="284"/>
      <c r="BC40" s="284"/>
      <c r="BD40" s="9"/>
      <c r="BE40" s="9"/>
      <c r="BF40" s="9"/>
      <c r="BG40" s="12"/>
      <c r="BH40" s="12"/>
      <c r="BI40" s="12"/>
      <c r="BJ40" s="12"/>
      <c r="BK40" s="12"/>
      <c r="BM40" s="12"/>
      <c r="CJ40" s="12"/>
    </row>
    <row r="41" spans="1:88" s="2" customFormat="1" x14ac:dyDescent="0.3">
      <c r="A41" s="111" t="s">
        <v>71</v>
      </c>
      <c r="B41" s="113"/>
      <c r="C41" s="105"/>
      <c r="D41" s="161">
        <v>0</v>
      </c>
      <c r="E41" s="169"/>
      <c r="F41" s="166"/>
      <c r="Q41" s="7"/>
      <c r="R41" s="9"/>
      <c r="S41" s="9"/>
      <c r="T41" s="9"/>
      <c r="U41" s="9"/>
      <c r="V41" s="9"/>
      <c r="W41" s="18"/>
      <c r="X41" s="18"/>
      <c r="Y41" s="18"/>
      <c r="Z41" s="18"/>
      <c r="AA41" s="18"/>
      <c r="AB41" s="18"/>
      <c r="AC41" s="18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7"/>
      <c r="AY41" s="9"/>
      <c r="AZ41" s="9"/>
      <c r="BA41" s="9"/>
      <c r="BB41" s="9"/>
      <c r="BC41" s="9"/>
      <c r="BD41" s="9"/>
      <c r="BE41" s="9"/>
      <c r="BF41" s="9"/>
      <c r="BG41" s="12"/>
      <c r="BH41" s="12"/>
      <c r="BI41" s="12"/>
      <c r="BJ41" s="12"/>
      <c r="BK41" s="12"/>
      <c r="BM41" s="12"/>
      <c r="CJ41" s="12"/>
    </row>
    <row r="42" spans="1:88" s="2" customFormat="1" x14ac:dyDescent="0.3">
      <c r="A42" s="111" t="s">
        <v>64</v>
      </c>
      <c r="B42" s="113"/>
      <c r="C42" s="105"/>
      <c r="D42" s="161">
        <v>0</v>
      </c>
      <c r="E42" s="169"/>
      <c r="F42" s="166"/>
      <c r="Q42" s="7"/>
      <c r="R42" s="9"/>
      <c r="S42" s="9"/>
      <c r="T42" s="9"/>
      <c r="U42" s="9"/>
      <c r="V42" s="9"/>
      <c r="W42" s="18"/>
      <c r="X42" s="18"/>
      <c r="Y42" s="18"/>
      <c r="Z42" s="18"/>
      <c r="AA42" s="18"/>
      <c r="AB42" s="18"/>
      <c r="AC42" s="18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7"/>
      <c r="AY42" s="284"/>
      <c r="AZ42" s="284"/>
      <c r="BA42" s="284"/>
      <c r="BB42" s="284"/>
      <c r="BC42" s="284"/>
      <c r="BD42" s="9"/>
      <c r="BE42" s="9"/>
      <c r="BF42" s="9"/>
      <c r="BG42" s="12"/>
      <c r="BH42" s="12"/>
      <c r="BI42" s="12"/>
      <c r="BJ42" s="12"/>
      <c r="BK42" s="12"/>
      <c r="BM42" s="12"/>
      <c r="CJ42" s="12"/>
    </row>
    <row r="43" spans="1:88" s="2" customFormat="1" ht="8.4" thickBot="1" x14ac:dyDescent="0.35">
      <c r="A43" s="112" t="s">
        <v>63</v>
      </c>
      <c r="B43" s="114"/>
      <c r="C43" s="107"/>
      <c r="D43" s="162">
        <v>0</v>
      </c>
      <c r="E43" s="170"/>
      <c r="F43" s="167"/>
      <c r="Q43" s="7"/>
      <c r="R43" s="9"/>
      <c r="S43" s="9"/>
      <c r="T43" s="9"/>
      <c r="U43" s="9"/>
      <c r="V43" s="9"/>
      <c r="W43" s="18"/>
      <c r="X43" s="18"/>
      <c r="Y43" s="18"/>
      <c r="Z43" s="18"/>
      <c r="AA43" s="18"/>
      <c r="AB43" s="18"/>
      <c r="AC43" s="18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7"/>
      <c r="AY43" s="9"/>
      <c r="AZ43" s="9"/>
      <c r="BA43" s="9"/>
      <c r="BB43" s="9"/>
      <c r="BC43" s="9"/>
      <c r="BD43" s="9"/>
      <c r="BE43" s="9"/>
      <c r="BF43" s="9"/>
      <c r="BG43" s="12"/>
      <c r="BH43" s="12"/>
      <c r="BI43" s="12"/>
      <c r="BJ43" s="12"/>
      <c r="BK43" s="12"/>
      <c r="BM43" s="12"/>
      <c r="CJ43" s="12"/>
    </row>
    <row r="44" spans="1:88" s="2" customFormat="1" ht="8.4" thickBot="1" x14ac:dyDescent="0.35">
      <c r="A44" s="32"/>
      <c r="B44" s="86"/>
      <c r="D44" s="427">
        <f>SUM(D32:D43)</f>
        <v>577.5</v>
      </c>
      <c r="E44" s="170"/>
      <c r="F44" s="167">
        <f>SUM(F33+F35+F37+F39)</f>
        <v>577.5</v>
      </c>
      <c r="Q44" s="7"/>
      <c r="R44" s="9"/>
      <c r="S44" s="9"/>
      <c r="T44" s="9"/>
      <c r="U44" s="9"/>
      <c r="V44" s="9"/>
      <c r="W44" s="18"/>
      <c r="X44" s="18"/>
      <c r="Y44" s="18"/>
      <c r="Z44" s="18"/>
      <c r="AA44" s="18"/>
      <c r="AB44" s="18"/>
      <c r="AC44" s="18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7"/>
      <c r="AY44" s="284"/>
      <c r="AZ44" s="284"/>
      <c r="BA44" s="284"/>
      <c r="BB44" s="284"/>
      <c r="BC44" s="284"/>
      <c r="BD44" s="9"/>
      <c r="BE44" s="9"/>
      <c r="BF44" s="9"/>
      <c r="BG44" s="12"/>
      <c r="BH44" s="12"/>
      <c r="BI44" s="12"/>
      <c r="BJ44" s="12"/>
      <c r="BK44" s="12"/>
      <c r="BM44" s="12"/>
      <c r="CJ44" s="12"/>
    </row>
    <row r="45" spans="1:88" s="2" customFormat="1" x14ac:dyDescent="0.3">
      <c r="Q45" s="7"/>
      <c r="R45" s="9"/>
      <c r="S45" s="9"/>
      <c r="T45" s="9"/>
      <c r="U45" s="9"/>
      <c r="V45" s="9"/>
      <c r="W45" s="18"/>
      <c r="X45" s="18"/>
      <c r="Y45" s="18"/>
      <c r="Z45" s="18"/>
      <c r="AA45" s="18"/>
      <c r="AB45" s="18"/>
      <c r="AC45" s="18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7"/>
      <c r="AY45" s="9"/>
      <c r="AZ45" s="9"/>
      <c r="BA45" s="9"/>
      <c r="BB45" s="9"/>
      <c r="BC45" s="9"/>
      <c r="BD45" s="9"/>
      <c r="BE45" s="9"/>
      <c r="BF45" s="9"/>
      <c r="BG45" s="12"/>
      <c r="BH45" s="12"/>
      <c r="BI45" s="12"/>
      <c r="BJ45" s="12"/>
      <c r="BK45" s="12"/>
      <c r="BM45" s="12"/>
      <c r="CJ45" s="12"/>
    </row>
    <row r="46" spans="1:88" s="2" customFormat="1" x14ac:dyDescent="0.3">
      <c r="Q46" s="7"/>
      <c r="R46" s="9"/>
      <c r="S46" s="9"/>
      <c r="T46" s="9"/>
      <c r="U46" s="9"/>
      <c r="V46" s="9"/>
      <c r="W46" s="18"/>
      <c r="X46" s="18"/>
      <c r="Y46" s="18"/>
      <c r="Z46" s="18"/>
      <c r="AA46" s="18"/>
      <c r="AB46" s="18"/>
      <c r="AC46" s="18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7"/>
      <c r="AY46" s="284"/>
      <c r="AZ46" s="284"/>
      <c r="BA46" s="284"/>
      <c r="BB46" s="284"/>
      <c r="BC46" s="284"/>
      <c r="BD46" s="9"/>
      <c r="BE46" s="9"/>
      <c r="BF46" s="9"/>
      <c r="BG46" s="12"/>
      <c r="BH46" s="12"/>
      <c r="BI46" s="12"/>
      <c r="BJ46" s="12"/>
      <c r="BK46" s="12"/>
      <c r="BM46" s="12"/>
      <c r="CJ46" s="12"/>
    </row>
    <row r="47" spans="1:88" s="2" customFormat="1" x14ac:dyDescent="0.3">
      <c r="Q47" s="7"/>
      <c r="R47" s="9"/>
      <c r="S47" s="9"/>
      <c r="T47" s="9"/>
      <c r="U47" s="9"/>
      <c r="V47" s="9"/>
      <c r="W47" s="18"/>
      <c r="X47" s="18"/>
      <c r="Y47" s="18"/>
      <c r="Z47" s="18"/>
      <c r="AA47" s="18"/>
      <c r="AB47" s="18"/>
      <c r="AC47" s="18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12"/>
      <c r="BH47" s="12"/>
      <c r="BI47" s="12"/>
      <c r="BJ47" s="12"/>
      <c r="BK47" s="12"/>
    </row>
    <row r="48" spans="1:88" s="2" customFormat="1" x14ac:dyDescent="0.3">
      <c r="Q48" s="7"/>
      <c r="R48" s="18"/>
      <c r="S48" s="9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9"/>
      <c r="AE48" s="9"/>
      <c r="AF48" s="9"/>
      <c r="AG48" s="18"/>
      <c r="AH48" s="18"/>
      <c r="AI48" s="18"/>
      <c r="AJ48" s="18"/>
      <c r="AK48" s="18"/>
      <c r="AL48" s="18"/>
      <c r="AM48" s="18"/>
      <c r="AN48" s="9"/>
      <c r="AO48" s="9"/>
      <c r="AP48" s="9"/>
      <c r="AQ48" s="18"/>
      <c r="AR48" s="18"/>
      <c r="AS48" s="18"/>
      <c r="AT48" s="18"/>
      <c r="AU48" s="9"/>
      <c r="AV48" s="9"/>
      <c r="AW48" s="9"/>
      <c r="AX48" s="9"/>
      <c r="AY48" s="284"/>
      <c r="AZ48" s="284"/>
      <c r="BA48" s="284"/>
      <c r="BB48" s="284"/>
      <c r="BC48" s="284"/>
      <c r="BD48" s="9"/>
      <c r="BE48" s="9"/>
      <c r="BF48" s="9"/>
      <c r="BG48" s="12"/>
      <c r="BH48" s="12"/>
      <c r="BI48" s="12"/>
      <c r="BJ48" s="12"/>
      <c r="BK48" s="12"/>
    </row>
    <row r="49" spans="17:68" s="2" customFormat="1" x14ac:dyDescent="0.3">
      <c r="Q49" s="7"/>
      <c r="R49" s="9"/>
      <c r="S49" s="9"/>
      <c r="T49" s="9"/>
      <c r="U49" s="9"/>
      <c r="V49" s="9"/>
      <c r="W49" s="18"/>
      <c r="X49" s="18"/>
      <c r="Y49" s="18"/>
      <c r="Z49" s="18"/>
      <c r="AA49" s="18"/>
      <c r="AB49" s="18"/>
      <c r="AC49" s="18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12"/>
      <c r="BH49" s="12"/>
      <c r="BI49" s="12"/>
      <c r="BJ49" s="12"/>
      <c r="BK49" s="12"/>
    </row>
    <row r="50" spans="17:68" s="2" customFormat="1" x14ac:dyDescent="0.3">
      <c r="Q50" s="7"/>
      <c r="R50" s="9"/>
      <c r="S50" s="9"/>
      <c r="T50" s="9"/>
      <c r="U50" s="9"/>
      <c r="V50" s="9"/>
      <c r="W50" s="18"/>
      <c r="X50" s="18"/>
      <c r="Y50" s="18"/>
      <c r="Z50" s="18"/>
      <c r="AA50" s="18"/>
      <c r="AB50" s="18"/>
      <c r="AC50" s="18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284"/>
      <c r="AZ50" s="284"/>
      <c r="BA50" s="284"/>
      <c r="BB50" s="284"/>
      <c r="BC50" s="284"/>
      <c r="BD50" s="9"/>
      <c r="BE50" s="9"/>
      <c r="BF50" s="9"/>
      <c r="BG50" s="12"/>
      <c r="BH50" s="12"/>
      <c r="BI50" s="12"/>
      <c r="BJ50" s="12"/>
      <c r="BK50" s="12"/>
    </row>
    <row r="51" spans="17:68" s="2" customFormat="1" ht="9" customHeight="1" x14ac:dyDescent="0.3">
      <c r="Q51" s="7"/>
      <c r="R51" s="9"/>
      <c r="S51" s="9"/>
      <c r="T51" s="9"/>
      <c r="U51" s="9"/>
      <c r="V51" s="9"/>
      <c r="W51" s="18"/>
      <c r="X51" s="18"/>
      <c r="Y51" s="18"/>
      <c r="Z51" s="18"/>
      <c r="AA51" s="18"/>
      <c r="AB51" s="18"/>
      <c r="AC51" s="18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12"/>
      <c r="BH51" s="12"/>
      <c r="BI51" s="12"/>
      <c r="BJ51" s="12"/>
      <c r="BK51" s="12"/>
    </row>
    <row r="52" spans="17:68" s="2" customFormat="1" x14ac:dyDescent="0.3">
      <c r="Q52" s="7"/>
      <c r="R52" s="9"/>
      <c r="S52" s="9"/>
      <c r="T52" s="9"/>
      <c r="U52" s="9"/>
      <c r="V52" s="9"/>
      <c r="W52" s="18"/>
      <c r="X52" s="18"/>
      <c r="Y52" s="18"/>
      <c r="Z52" s="18"/>
      <c r="AA52" s="18"/>
      <c r="AB52" s="18"/>
      <c r="AC52" s="18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284"/>
      <c r="AZ52" s="284"/>
      <c r="BA52" s="284"/>
      <c r="BB52" s="284"/>
      <c r="BC52" s="284"/>
      <c r="BD52" s="9"/>
      <c r="BE52" s="9"/>
      <c r="BF52" s="9"/>
      <c r="BG52" s="12"/>
      <c r="BH52" s="12"/>
      <c r="BI52" s="12"/>
      <c r="BJ52" s="12"/>
      <c r="BK52" s="12"/>
    </row>
    <row r="53" spans="17:68" s="2" customFormat="1" x14ac:dyDescent="0.3">
      <c r="Q53" s="7"/>
      <c r="R53" s="9"/>
      <c r="S53" s="9"/>
      <c r="T53" s="9"/>
      <c r="U53" s="9"/>
      <c r="V53" s="9"/>
      <c r="W53" s="18"/>
      <c r="X53" s="18"/>
      <c r="Y53" s="18"/>
      <c r="Z53" s="18"/>
      <c r="AA53" s="18"/>
      <c r="AB53" s="18"/>
      <c r="AC53" s="18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12"/>
      <c r="BH53" s="12"/>
      <c r="BI53" s="12"/>
      <c r="BJ53" s="12"/>
      <c r="BK53" s="12"/>
    </row>
    <row r="54" spans="17:68" s="2" customFormat="1" x14ac:dyDescent="0.3">
      <c r="Q54" s="7"/>
      <c r="R54" s="9"/>
      <c r="S54" s="9"/>
      <c r="T54" s="9"/>
      <c r="U54" s="9"/>
      <c r="V54" s="9"/>
      <c r="W54" s="18"/>
      <c r="X54" s="18"/>
      <c r="Y54" s="18"/>
      <c r="Z54" s="18"/>
      <c r="AA54" s="18"/>
      <c r="AB54" s="18"/>
      <c r="AC54" s="18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284"/>
      <c r="AZ54" s="284"/>
      <c r="BA54" s="284"/>
      <c r="BB54" s="284"/>
      <c r="BC54" s="284"/>
      <c r="BD54" s="9"/>
      <c r="BE54" s="9"/>
      <c r="BF54" s="9"/>
      <c r="BG54" s="12"/>
      <c r="BH54" s="12"/>
      <c r="BI54" s="12"/>
      <c r="BJ54" s="12"/>
      <c r="BK54" s="12"/>
    </row>
    <row r="55" spans="17:68" s="2" customFormat="1" x14ac:dyDescent="0.3">
      <c r="Q55" s="7"/>
      <c r="R55" s="9"/>
      <c r="S55" s="9"/>
      <c r="T55" s="9"/>
      <c r="U55" s="9"/>
      <c r="V55" s="9"/>
      <c r="W55" s="18"/>
      <c r="X55" s="18"/>
      <c r="Y55" s="18"/>
      <c r="Z55" s="18"/>
      <c r="AA55" s="18"/>
      <c r="AB55" s="18"/>
      <c r="AC55" s="18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12"/>
      <c r="BH55" s="12"/>
      <c r="BI55" s="12"/>
      <c r="BJ55" s="12"/>
      <c r="BK55" s="12"/>
    </row>
    <row r="56" spans="17:68" s="2" customFormat="1" x14ac:dyDescent="0.3">
      <c r="Q56" s="7"/>
      <c r="R56" s="9"/>
      <c r="S56" s="9"/>
      <c r="T56" s="9"/>
      <c r="U56" s="9"/>
      <c r="V56" s="9"/>
      <c r="W56" s="18"/>
      <c r="X56" s="18"/>
      <c r="Y56" s="18"/>
      <c r="Z56" s="18"/>
      <c r="AA56" s="18"/>
      <c r="AB56" s="18"/>
      <c r="AC56" s="18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284"/>
      <c r="AZ56" s="284"/>
      <c r="BA56" s="284"/>
      <c r="BB56" s="284"/>
      <c r="BC56" s="284"/>
      <c r="BD56" s="9"/>
      <c r="BE56" s="9"/>
      <c r="BF56" s="9"/>
      <c r="BG56" s="12"/>
      <c r="BH56" s="12"/>
      <c r="BI56" s="12"/>
      <c r="BJ56" s="12"/>
      <c r="BK56" s="12"/>
    </row>
    <row r="57" spans="17:68" s="2" customFormat="1" x14ac:dyDescent="0.3">
      <c r="Q57" s="7"/>
      <c r="R57" s="9"/>
      <c r="S57" s="9"/>
      <c r="T57" s="9"/>
      <c r="U57" s="9"/>
      <c r="V57" s="9"/>
      <c r="W57" s="18"/>
      <c r="X57" s="18"/>
      <c r="Y57" s="18"/>
      <c r="Z57" s="18"/>
      <c r="AA57" s="18"/>
      <c r="AB57" s="18"/>
      <c r="AC57" s="18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12"/>
      <c r="BH57" s="12"/>
      <c r="BI57" s="12"/>
      <c r="BJ57" s="12"/>
      <c r="BK57" s="12"/>
    </row>
    <row r="58" spans="17:68" s="2" customFormat="1" x14ac:dyDescent="0.3">
      <c r="Q58" s="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9"/>
      <c r="AE58" s="9"/>
      <c r="AF58" s="9"/>
      <c r="AG58" s="18"/>
      <c r="AH58" s="18"/>
      <c r="AI58" s="18"/>
      <c r="AJ58" s="18"/>
      <c r="AK58" s="18"/>
      <c r="AL58" s="18"/>
      <c r="AM58" s="18"/>
      <c r="AN58" s="9"/>
      <c r="AO58" s="9"/>
      <c r="AP58" s="9"/>
      <c r="AQ58" s="18"/>
      <c r="AR58" s="18"/>
      <c r="AS58" s="18"/>
      <c r="AT58" s="18"/>
      <c r="AU58" s="9"/>
      <c r="AV58" s="9"/>
      <c r="AW58" s="9"/>
      <c r="AX58" s="9"/>
      <c r="AY58" s="284"/>
      <c r="AZ58" s="284"/>
      <c r="BA58" s="284"/>
      <c r="BB58" s="284"/>
      <c r="BC58" s="284"/>
      <c r="BD58" s="9"/>
      <c r="BE58" s="9"/>
      <c r="BF58" s="9"/>
      <c r="BG58" s="12"/>
      <c r="BH58" s="12"/>
      <c r="BI58" s="12"/>
      <c r="BJ58" s="12"/>
      <c r="BK58" s="12"/>
    </row>
    <row r="59" spans="17:68" s="2" customFormat="1" x14ac:dyDescent="0.3">
      <c r="Q59" s="7"/>
      <c r="R59" s="9"/>
      <c r="S59" s="9"/>
      <c r="T59" s="9"/>
      <c r="U59" s="9"/>
      <c r="V59" s="9"/>
      <c r="W59" s="18"/>
      <c r="X59" s="18"/>
      <c r="Y59" s="18"/>
      <c r="Z59" s="18"/>
      <c r="AA59" s="18"/>
      <c r="AB59" s="18"/>
      <c r="AC59" s="18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12"/>
      <c r="BH59" s="12"/>
      <c r="BI59" s="12"/>
      <c r="BJ59" s="12"/>
      <c r="BK59" s="12"/>
    </row>
    <row r="60" spans="17:68" s="2" customFormat="1" x14ac:dyDescent="0.3">
      <c r="Q60" s="7"/>
      <c r="R60" s="9"/>
      <c r="S60" s="9"/>
      <c r="T60" s="9"/>
      <c r="U60" s="9"/>
      <c r="V60" s="9"/>
      <c r="W60" s="18"/>
      <c r="X60" s="18"/>
      <c r="Y60" s="18"/>
      <c r="Z60" s="18"/>
      <c r="AA60" s="18"/>
      <c r="AB60" s="18"/>
      <c r="AC60" s="1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284"/>
      <c r="AZ60" s="284"/>
      <c r="BA60" s="284"/>
      <c r="BB60" s="284"/>
      <c r="BC60" s="284"/>
      <c r="BD60" s="9"/>
      <c r="BE60" s="9"/>
      <c r="BF60" s="9"/>
      <c r="BG60" s="12"/>
      <c r="BH60" s="12"/>
      <c r="BI60" s="12"/>
      <c r="BJ60" s="12"/>
      <c r="BK60" s="12"/>
    </row>
    <row r="61" spans="17:68" s="2" customFormat="1" x14ac:dyDescent="0.3">
      <c r="Q61" s="7"/>
      <c r="R61" s="9"/>
      <c r="S61" s="9"/>
      <c r="T61" s="9"/>
      <c r="U61" s="9"/>
      <c r="V61" s="9"/>
      <c r="W61" s="18"/>
      <c r="X61" s="18"/>
      <c r="Y61" s="18"/>
      <c r="Z61" s="18"/>
      <c r="AA61" s="18"/>
      <c r="AB61" s="18"/>
      <c r="AC61" s="1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12"/>
      <c r="BH61" s="12"/>
      <c r="BI61" s="12"/>
      <c r="BJ61" s="12"/>
      <c r="BK61" s="12"/>
    </row>
    <row r="62" spans="17:68" s="2" customFormat="1" x14ac:dyDescent="0.3">
      <c r="Q62" s="7"/>
      <c r="R62" s="9"/>
      <c r="S62" s="9"/>
      <c r="T62" s="9"/>
      <c r="U62" s="9"/>
      <c r="V62" s="9"/>
      <c r="W62" s="18"/>
      <c r="X62" s="18"/>
      <c r="Y62" s="18"/>
      <c r="Z62" s="18"/>
      <c r="AA62" s="18"/>
      <c r="AB62" s="18"/>
      <c r="AC62" s="1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284"/>
      <c r="AZ62" s="284"/>
      <c r="BA62" s="284"/>
      <c r="BB62" s="284"/>
      <c r="BC62" s="284"/>
      <c r="BD62" s="9"/>
      <c r="BE62" s="9"/>
      <c r="BF62" s="9"/>
      <c r="BG62" s="12"/>
      <c r="BH62" s="12"/>
      <c r="BI62" s="12"/>
      <c r="BJ62" s="12"/>
      <c r="BK62" s="12"/>
      <c r="BP62" s="177"/>
    </row>
    <row r="63" spans="17:68" s="2" customFormat="1" x14ac:dyDescent="0.3">
      <c r="Q63" s="7"/>
      <c r="R63" s="9"/>
      <c r="S63" s="9"/>
      <c r="T63" s="9"/>
      <c r="U63" s="9"/>
      <c r="V63" s="9"/>
      <c r="W63" s="18"/>
      <c r="X63" s="18"/>
      <c r="Y63" s="18"/>
      <c r="Z63" s="18"/>
      <c r="AA63" s="18"/>
      <c r="AB63" s="18"/>
      <c r="AC63" s="1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12"/>
      <c r="BH63" s="12"/>
      <c r="BI63" s="12"/>
      <c r="BJ63" s="12"/>
      <c r="BK63" s="12"/>
    </row>
    <row r="64" spans="17:68" s="2" customFormat="1" x14ac:dyDescent="0.3">
      <c r="Q64" s="7"/>
      <c r="R64" s="9"/>
      <c r="S64" s="9"/>
      <c r="T64" s="9"/>
      <c r="U64" s="9"/>
      <c r="V64" s="9"/>
      <c r="W64" s="18"/>
      <c r="X64" s="18"/>
      <c r="Y64" s="18"/>
      <c r="Z64" s="18"/>
      <c r="AA64" s="18"/>
      <c r="AB64" s="18"/>
      <c r="AC64" s="1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284"/>
      <c r="AZ64" s="284"/>
      <c r="BA64" s="284"/>
      <c r="BB64" s="284"/>
      <c r="BC64" s="284"/>
      <c r="BD64" s="9"/>
      <c r="BE64" s="9"/>
      <c r="BF64" s="9"/>
      <c r="BG64" s="12"/>
      <c r="BH64" s="12"/>
      <c r="BI64" s="12"/>
      <c r="BJ64" s="12"/>
      <c r="BK64" s="12"/>
    </row>
    <row r="65" spans="17:68" s="2" customFormat="1" x14ac:dyDescent="0.3">
      <c r="Q65" s="7"/>
      <c r="R65" s="9"/>
      <c r="S65" s="9"/>
      <c r="T65" s="9"/>
      <c r="U65" s="9"/>
      <c r="V65" s="9"/>
      <c r="W65" s="18"/>
      <c r="X65" s="18"/>
      <c r="Y65" s="18"/>
      <c r="Z65" s="18"/>
      <c r="AA65" s="18"/>
      <c r="AB65" s="18"/>
      <c r="AC65" s="18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12"/>
      <c r="BH65" s="12"/>
      <c r="BI65" s="12"/>
      <c r="BJ65" s="12"/>
      <c r="BK65" s="12"/>
    </row>
    <row r="66" spans="17:68" s="2" customFormat="1" x14ac:dyDescent="0.3">
      <c r="Q66" s="7"/>
      <c r="R66" s="9"/>
      <c r="S66" s="9"/>
      <c r="T66" s="9"/>
      <c r="U66" s="9"/>
      <c r="V66" s="9"/>
      <c r="W66" s="18"/>
      <c r="X66" s="18"/>
      <c r="Y66" s="18"/>
      <c r="Z66" s="18"/>
      <c r="AA66" s="18"/>
      <c r="AB66" s="18"/>
      <c r="AC66" s="18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284"/>
      <c r="AZ66" s="284"/>
      <c r="BA66" s="284"/>
      <c r="BB66" s="284"/>
      <c r="BC66" s="284"/>
      <c r="BD66" s="9"/>
      <c r="BE66" s="9"/>
      <c r="BF66" s="9"/>
      <c r="BG66" s="12"/>
      <c r="BH66" s="12"/>
      <c r="BI66" s="12"/>
      <c r="BJ66" s="12"/>
      <c r="BK66" s="12"/>
    </row>
    <row r="67" spans="17:68" s="2" customFormat="1" x14ac:dyDescent="0.3">
      <c r="Q67" s="7"/>
      <c r="R67" s="9"/>
      <c r="S67" s="9"/>
      <c r="T67" s="9"/>
      <c r="U67" s="9"/>
      <c r="V67" s="9"/>
      <c r="W67" s="18"/>
      <c r="X67" s="18"/>
      <c r="Y67" s="18"/>
      <c r="Z67" s="18"/>
      <c r="AA67" s="18"/>
      <c r="AB67" s="18"/>
      <c r="AC67" s="18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12"/>
      <c r="BH67" s="12"/>
      <c r="BI67" s="12"/>
      <c r="BJ67" s="12"/>
      <c r="BK67" s="12"/>
    </row>
    <row r="68" spans="17:68" s="2" customFormat="1" x14ac:dyDescent="0.3">
      <c r="Q68" s="7"/>
      <c r="R68" s="9"/>
      <c r="S68" s="9"/>
      <c r="T68" s="9"/>
      <c r="U68" s="9"/>
      <c r="V68" s="9"/>
      <c r="W68" s="18"/>
      <c r="X68" s="18"/>
      <c r="Y68" s="18"/>
      <c r="Z68" s="18"/>
      <c r="AA68" s="18"/>
      <c r="AB68" s="18"/>
      <c r="AC68" s="18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284"/>
      <c r="AZ68" s="284"/>
      <c r="BA68" s="284"/>
      <c r="BB68" s="284"/>
      <c r="BC68" s="284"/>
      <c r="BD68" s="9"/>
      <c r="BE68" s="9"/>
      <c r="BF68" s="9"/>
      <c r="BG68" s="12"/>
      <c r="BH68" s="12"/>
      <c r="BI68" s="12"/>
      <c r="BJ68" s="12"/>
      <c r="BK68" s="12"/>
    </row>
    <row r="69" spans="17:68" s="2" customFormat="1" x14ac:dyDescent="0.3">
      <c r="Q69" s="7"/>
      <c r="R69" s="9"/>
      <c r="S69" s="9"/>
      <c r="T69" s="9"/>
      <c r="U69" s="9"/>
      <c r="V69" s="9"/>
      <c r="W69" s="18"/>
      <c r="X69" s="18"/>
      <c r="Y69" s="18"/>
      <c r="Z69" s="18"/>
      <c r="AA69" s="18"/>
      <c r="AB69" s="18"/>
      <c r="AC69" s="18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12"/>
      <c r="BH69" s="12"/>
      <c r="BI69" s="12"/>
      <c r="BJ69" s="12"/>
      <c r="BK69" s="12"/>
    </row>
    <row r="70" spans="17:68" s="2" customFormat="1" x14ac:dyDescent="0.3">
      <c r="Q70" s="7"/>
      <c r="R70" s="9"/>
      <c r="S70" s="9"/>
      <c r="T70" s="9"/>
      <c r="U70" s="9"/>
      <c r="V70" s="9"/>
      <c r="W70" s="18"/>
      <c r="X70" s="18"/>
      <c r="Y70" s="18"/>
      <c r="Z70" s="18"/>
      <c r="AA70" s="18"/>
      <c r="AB70" s="18"/>
      <c r="AC70" s="18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284"/>
      <c r="AZ70" s="284"/>
      <c r="BA70" s="284"/>
      <c r="BB70" s="284"/>
      <c r="BC70" s="284"/>
      <c r="BD70" s="9"/>
      <c r="BE70" s="9"/>
      <c r="BF70" s="9"/>
      <c r="BG70" s="12"/>
      <c r="BH70" s="12"/>
      <c r="BI70" s="12"/>
      <c r="BJ70" s="12"/>
      <c r="BK70" s="12"/>
    </row>
    <row r="71" spans="17:68" s="2" customFormat="1" x14ac:dyDescent="0.3">
      <c r="Q71" s="7"/>
      <c r="R71" s="9"/>
      <c r="S71" s="9"/>
      <c r="T71" s="9"/>
      <c r="U71" s="9"/>
      <c r="V71" s="9"/>
      <c r="W71" s="18"/>
      <c r="X71" s="18"/>
      <c r="Y71" s="18"/>
      <c r="Z71" s="18"/>
      <c r="AA71" s="18"/>
      <c r="AB71" s="18"/>
      <c r="AC71" s="18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12"/>
      <c r="BH71" s="12"/>
      <c r="BI71" s="12"/>
      <c r="BJ71" s="12"/>
      <c r="BK71" s="12"/>
      <c r="BP71" s="177"/>
    </row>
    <row r="72" spans="17:68" s="2" customFormat="1" x14ac:dyDescent="0.3">
      <c r="Q72" s="7"/>
      <c r="R72" s="9"/>
      <c r="S72" s="9"/>
      <c r="T72" s="9"/>
      <c r="U72" s="9"/>
      <c r="V72" s="9"/>
      <c r="W72" s="18"/>
      <c r="X72" s="18"/>
      <c r="Y72" s="18"/>
      <c r="Z72" s="18"/>
      <c r="AA72" s="18"/>
      <c r="AB72" s="18"/>
      <c r="AC72" s="18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284"/>
      <c r="AZ72" s="284"/>
      <c r="BA72" s="284"/>
      <c r="BB72" s="284"/>
      <c r="BC72" s="284"/>
      <c r="BD72" s="9"/>
      <c r="BE72" s="9"/>
      <c r="BF72" s="9"/>
      <c r="BG72" s="12"/>
      <c r="BH72" s="12"/>
      <c r="BI72" s="12"/>
      <c r="BJ72" s="12"/>
      <c r="BK72" s="12"/>
    </row>
    <row r="73" spans="17:68" s="2" customFormat="1" x14ac:dyDescent="0.3">
      <c r="Q73" s="7"/>
      <c r="R73" s="9"/>
      <c r="S73" s="9"/>
      <c r="T73" s="9"/>
      <c r="U73" s="9"/>
      <c r="V73" s="9"/>
      <c r="W73" s="18"/>
      <c r="X73" s="18"/>
      <c r="Y73" s="18"/>
      <c r="Z73" s="18"/>
      <c r="AA73" s="18"/>
      <c r="AB73" s="18"/>
      <c r="AC73" s="18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12"/>
      <c r="BH73" s="12"/>
      <c r="BI73" s="12"/>
      <c r="BJ73" s="12"/>
      <c r="BK73" s="12"/>
    </row>
    <row r="74" spans="17:68" s="2" customFormat="1" x14ac:dyDescent="0.3">
      <c r="Q74" s="7"/>
      <c r="R74" s="9"/>
      <c r="S74" s="9"/>
      <c r="T74" s="9"/>
      <c r="U74" s="9"/>
      <c r="V74" s="9"/>
      <c r="W74" s="18"/>
      <c r="X74" s="18"/>
      <c r="Y74" s="18"/>
      <c r="Z74" s="18"/>
      <c r="AA74" s="18"/>
      <c r="AB74" s="18"/>
      <c r="AC74" s="18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284"/>
      <c r="AZ74" s="284"/>
      <c r="BA74" s="284"/>
      <c r="BB74" s="284"/>
      <c r="BC74" s="284"/>
      <c r="BD74" s="9"/>
      <c r="BE74" s="9"/>
      <c r="BF74" s="9"/>
      <c r="BG74" s="12"/>
      <c r="BH74" s="12"/>
      <c r="BI74" s="12"/>
      <c r="BJ74" s="12"/>
      <c r="BK74" s="12"/>
    </row>
    <row r="75" spans="17:68" s="2" customFormat="1" x14ac:dyDescent="0.3">
      <c r="Q75" s="7"/>
      <c r="R75" s="9"/>
      <c r="S75" s="9"/>
      <c r="T75" s="9"/>
      <c r="U75" s="9"/>
      <c r="V75" s="9"/>
      <c r="W75" s="18"/>
      <c r="X75" s="18"/>
      <c r="Y75" s="18"/>
      <c r="Z75" s="18"/>
      <c r="AA75" s="18"/>
      <c r="AB75" s="18"/>
      <c r="AC75" s="18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12"/>
      <c r="BH75" s="12"/>
      <c r="BI75" s="12"/>
      <c r="BJ75" s="12"/>
      <c r="BK75" s="12"/>
    </row>
    <row r="76" spans="17:68" s="2" customFormat="1" x14ac:dyDescent="0.3">
      <c r="Q76" s="7"/>
      <c r="R76" s="9"/>
      <c r="S76" s="9"/>
      <c r="T76" s="9"/>
      <c r="U76" s="9"/>
      <c r="V76" s="9"/>
      <c r="W76" s="18"/>
      <c r="X76" s="18"/>
      <c r="Y76" s="18"/>
      <c r="Z76" s="18"/>
      <c r="AA76" s="18"/>
      <c r="AB76" s="18"/>
      <c r="AC76" s="18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284"/>
      <c r="AZ76" s="284"/>
      <c r="BA76" s="284"/>
      <c r="BB76" s="284"/>
      <c r="BC76" s="284"/>
      <c r="BD76" s="9"/>
      <c r="BE76" s="9"/>
      <c r="BF76" s="9"/>
      <c r="BG76" s="12"/>
      <c r="BH76" s="12"/>
      <c r="BI76" s="12"/>
      <c r="BJ76" s="12"/>
      <c r="BK76" s="12"/>
    </row>
    <row r="77" spans="17:68" s="2" customFormat="1" x14ac:dyDescent="0.3">
      <c r="Q77" s="7"/>
      <c r="R77" s="9"/>
      <c r="S77" s="9"/>
      <c r="T77" s="9"/>
      <c r="U77" s="9"/>
      <c r="V77" s="9"/>
      <c r="W77" s="18"/>
      <c r="X77" s="18"/>
      <c r="Y77" s="18"/>
      <c r="Z77" s="18"/>
      <c r="AA77" s="18"/>
      <c r="AB77" s="18"/>
      <c r="AC77" s="18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12"/>
      <c r="BH77" s="12"/>
      <c r="BI77" s="12"/>
      <c r="BJ77" s="12"/>
      <c r="BK77" s="12"/>
    </row>
    <row r="78" spans="17:68" s="2" customFormat="1" x14ac:dyDescent="0.3">
      <c r="Q78" s="7"/>
      <c r="R78" s="9"/>
      <c r="S78" s="9"/>
      <c r="T78" s="9"/>
      <c r="U78" s="9"/>
      <c r="V78" s="9"/>
      <c r="W78" s="18"/>
      <c r="X78" s="18"/>
      <c r="Y78" s="18"/>
      <c r="Z78" s="18"/>
      <c r="AA78" s="18"/>
      <c r="AB78" s="18"/>
      <c r="AC78" s="18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284"/>
      <c r="AZ78" s="284"/>
      <c r="BA78" s="284"/>
      <c r="BB78" s="284"/>
      <c r="BC78" s="284"/>
      <c r="BD78" s="9"/>
      <c r="BE78" s="9"/>
      <c r="BF78" s="9"/>
      <c r="BG78" s="12"/>
      <c r="BH78" s="12"/>
      <c r="BI78" s="12"/>
      <c r="BJ78" s="12"/>
      <c r="BK78" s="12"/>
    </row>
    <row r="79" spans="17:68" s="2" customFormat="1" x14ac:dyDescent="0.3">
      <c r="Q79" s="7"/>
      <c r="R79" s="9"/>
      <c r="S79" s="9"/>
      <c r="T79" s="9"/>
      <c r="U79" s="9"/>
      <c r="V79" s="9"/>
      <c r="W79" s="18"/>
      <c r="X79" s="18"/>
      <c r="Y79" s="18"/>
      <c r="Z79" s="18"/>
      <c r="AA79" s="18"/>
      <c r="AB79" s="18"/>
      <c r="AC79" s="18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12"/>
      <c r="BH79" s="12"/>
      <c r="BI79" s="12"/>
      <c r="BJ79" s="12"/>
      <c r="BK79" s="12"/>
    </row>
    <row r="80" spans="17:68" s="2" customFormat="1" x14ac:dyDescent="0.3">
      <c r="Q80" s="7"/>
      <c r="R80" s="9"/>
      <c r="S80" s="9"/>
      <c r="T80" s="9"/>
      <c r="U80" s="9"/>
      <c r="V80" s="9"/>
      <c r="W80" s="18"/>
      <c r="X80" s="18"/>
      <c r="Y80" s="18"/>
      <c r="Z80" s="18"/>
      <c r="AA80" s="18"/>
      <c r="AB80" s="18"/>
      <c r="AC80" s="18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284"/>
      <c r="AZ80" s="284"/>
      <c r="BA80" s="284"/>
      <c r="BB80" s="284"/>
      <c r="BC80" s="284"/>
      <c r="BD80" s="9"/>
      <c r="BE80" s="9"/>
      <c r="BF80" s="9"/>
      <c r="BG80" s="12"/>
      <c r="BH80" s="12"/>
      <c r="BI80" s="12"/>
      <c r="BJ80" s="12"/>
      <c r="BK80" s="12"/>
    </row>
    <row r="81" spans="17:87" s="2" customFormat="1" x14ac:dyDescent="0.3">
      <c r="Q81" s="7"/>
      <c r="R81" s="9"/>
      <c r="S81" s="9"/>
      <c r="T81" s="9"/>
      <c r="U81" s="9"/>
      <c r="V81" s="9"/>
      <c r="W81" s="18"/>
      <c r="X81" s="18"/>
      <c r="Y81" s="18"/>
      <c r="Z81" s="18"/>
      <c r="AA81" s="18"/>
      <c r="AB81" s="18"/>
      <c r="AC81" s="18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12"/>
      <c r="BH81" s="12"/>
      <c r="BI81" s="12"/>
      <c r="BJ81" s="12"/>
      <c r="BK81" s="12"/>
    </row>
    <row r="82" spans="17:87" s="2" customFormat="1" x14ac:dyDescent="0.3">
      <c r="Q82" s="7"/>
      <c r="R82" s="9"/>
      <c r="S82" s="9"/>
      <c r="T82" s="9"/>
      <c r="U82" s="9"/>
      <c r="V82" s="9"/>
      <c r="W82" s="18"/>
      <c r="X82" s="18"/>
      <c r="Y82" s="18"/>
      <c r="Z82" s="18"/>
      <c r="AA82" s="18"/>
      <c r="AB82" s="18"/>
      <c r="AC82" s="18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284"/>
      <c r="AZ82" s="284"/>
      <c r="BA82" s="284"/>
      <c r="BB82" s="284"/>
      <c r="BC82" s="284"/>
      <c r="BD82" s="9"/>
      <c r="BE82" s="9"/>
      <c r="BF82" s="9"/>
      <c r="BG82" s="12"/>
      <c r="BH82" s="12"/>
      <c r="BI82" s="12"/>
      <c r="BJ82" s="12"/>
      <c r="BK82" s="12"/>
      <c r="BN82" s="20"/>
      <c r="BO82" s="20"/>
      <c r="BP82" s="20"/>
    </row>
    <row r="83" spans="17:87" s="2" customFormat="1" x14ac:dyDescent="0.3">
      <c r="Q83" s="7"/>
      <c r="R83" s="9"/>
      <c r="S83" s="9"/>
      <c r="T83" s="9"/>
      <c r="U83" s="9"/>
      <c r="V83" s="9"/>
      <c r="W83" s="18"/>
      <c r="X83" s="18"/>
      <c r="Y83" s="18"/>
      <c r="Z83" s="18"/>
      <c r="AA83" s="18"/>
      <c r="AB83" s="18"/>
      <c r="AC83" s="18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12"/>
      <c r="BH83" s="12"/>
      <c r="BI83" s="12"/>
      <c r="BJ83" s="12"/>
      <c r="BK83" s="12"/>
      <c r="BN83" s="5"/>
      <c r="BO83" s="5"/>
      <c r="BP83" s="5"/>
    </row>
    <row r="84" spans="17:87" s="2" customFormat="1" x14ac:dyDescent="0.3">
      <c r="Q84" s="7"/>
      <c r="R84" s="9"/>
      <c r="S84" s="9"/>
      <c r="T84" s="9"/>
      <c r="U84" s="9"/>
      <c r="V84" s="9"/>
      <c r="W84" s="18"/>
      <c r="X84" s="18"/>
      <c r="Y84" s="18"/>
      <c r="Z84" s="18"/>
      <c r="AA84" s="18"/>
      <c r="AB84" s="18"/>
      <c r="AC84" s="18"/>
      <c r="AD84" s="9"/>
      <c r="AE84" s="9"/>
      <c r="AF84" s="9"/>
      <c r="AG84" s="9"/>
      <c r="AH84" s="9"/>
      <c r="AI84" s="9"/>
      <c r="AJ84" s="9"/>
      <c r="AK84" s="9"/>
      <c r="AL84" s="9"/>
      <c r="AM84" s="9"/>
      <c r="AQ84" s="9"/>
      <c r="AR84" s="9"/>
      <c r="AS84" s="9"/>
      <c r="AT84" s="9"/>
      <c r="AU84" s="9"/>
      <c r="AV84" s="9"/>
      <c r="AW84" s="9"/>
      <c r="AX84" s="9"/>
      <c r="AY84" s="284"/>
      <c r="AZ84" s="284"/>
      <c r="BA84" s="284"/>
      <c r="BB84" s="284"/>
      <c r="BC84" s="284"/>
      <c r="BD84" s="9"/>
      <c r="BE84" s="9"/>
      <c r="BF84" s="9"/>
      <c r="BG84" s="12"/>
      <c r="BH84" s="12"/>
      <c r="BI84" s="12"/>
      <c r="BJ84" s="12"/>
      <c r="BK84" s="12"/>
    </row>
    <row r="85" spans="17:87" s="2" customFormat="1" x14ac:dyDescent="0.15">
      <c r="Q85" s="7"/>
      <c r="R85" s="9"/>
      <c r="S85" s="9"/>
      <c r="T85" s="9"/>
      <c r="U85" s="9"/>
      <c r="V85" s="9"/>
      <c r="W85" s="18"/>
      <c r="X85" s="18"/>
      <c r="Y85" s="18"/>
      <c r="Z85" s="18"/>
      <c r="AA85" s="18"/>
      <c r="AB85" s="18"/>
      <c r="AC85" s="18"/>
      <c r="AD85" s="9"/>
      <c r="AE85" s="9"/>
      <c r="AF85" s="9"/>
      <c r="AG85" s="9"/>
      <c r="AH85" s="9"/>
      <c r="AI85" s="9"/>
      <c r="AJ85" s="9"/>
      <c r="AK85" s="9"/>
      <c r="AL85" s="9"/>
      <c r="AM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12"/>
      <c r="BH85" s="12"/>
      <c r="BI85" s="12"/>
      <c r="BJ85" s="12"/>
      <c r="BK85" s="12"/>
      <c r="BQ85" s="3"/>
      <c r="BR85" s="3"/>
      <c r="BS85" s="3"/>
      <c r="BT85" s="3"/>
      <c r="BU85" s="3"/>
      <c r="BW85" s="3"/>
      <c r="BX85" s="3"/>
      <c r="CF85" s="3"/>
      <c r="CG85" s="3"/>
      <c r="CH85" s="3"/>
    </row>
    <row r="86" spans="17:87" s="2" customFormat="1" x14ac:dyDescent="0.3">
      <c r="Q86" s="7"/>
      <c r="R86" s="9"/>
      <c r="S86" s="9"/>
      <c r="T86" s="9"/>
      <c r="U86" s="9"/>
      <c r="V86" s="9"/>
      <c r="W86" s="18"/>
      <c r="X86" s="18"/>
      <c r="Y86" s="18"/>
      <c r="Z86" s="18"/>
      <c r="AA86" s="18"/>
      <c r="AB86" s="18"/>
      <c r="AC86" s="18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284"/>
      <c r="AO86" s="284"/>
      <c r="AP86" s="284"/>
      <c r="AQ86" s="9"/>
      <c r="AR86" s="9"/>
      <c r="AS86" s="9"/>
      <c r="AT86" s="9"/>
      <c r="AU86" s="9"/>
      <c r="AV86" s="9"/>
      <c r="AW86" s="9"/>
      <c r="AX86" s="9"/>
      <c r="AY86" s="284"/>
      <c r="AZ86" s="284"/>
      <c r="BA86" s="284"/>
      <c r="BB86" s="284"/>
      <c r="BC86" s="284"/>
      <c r="BD86" s="9"/>
      <c r="BE86" s="9"/>
      <c r="BF86" s="9"/>
      <c r="BG86" s="12"/>
      <c r="BH86" s="12"/>
      <c r="BI86" s="12"/>
      <c r="BJ86" s="12"/>
      <c r="BK86" s="12"/>
      <c r="BQ86" s="5"/>
      <c r="BR86" s="5"/>
      <c r="BS86" s="5"/>
      <c r="BT86" s="5"/>
      <c r="BU86" s="5"/>
      <c r="BW86" s="5"/>
      <c r="BX86" s="5"/>
      <c r="CF86" s="5"/>
      <c r="CG86" s="5"/>
      <c r="CH86" s="5"/>
    </row>
    <row r="87" spans="17:87" s="2" customFormat="1" x14ac:dyDescent="0.15">
      <c r="Q87" s="7"/>
      <c r="R87" s="9"/>
      <c r="S87" s="9"/>
      <c r="T87" s="9"/>
      <c r="U87" s="9"/>
      <c r="V87" s="9"/>
      <c r="W87" s="18"/>
      <c r="X87" s="18"/>
      <c r="Y87" s="18"/>
      <c r="Z87" s="18"/>
      <c r="AA87" s="18"/>
      <c r="AB87" s="18"/>
      <c r="AC87" s="18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Y87" s="9"/>
      <c r="AZ87" s="9"/>
      <c r="BA87" s="9"/>
      <c r="BB87" s="9"/>
      <c r="BC87" s="9"/>
      <c r="BD87" s="9"/>
      <c r="BE87" s="9"/>
      <c r="BF87" s="9"/>
      <c r="BG87" s="12"/>
      <c r="BH87" s="12"/>
      <c r="BI87" s="12"/>
      <c r="BJ87" s="12"/>
      <c r="BK87" s="12"/>
      <c r="BN87" s="3"/>
      <c r="BO87" s="3"/>
      <c r="BP87" s="3"/>
      <c r="BV87" s="3"/>
      <c r="BY87" s="3"/>
      <c r="BZ87" s="3"/>
      <c r="CA87" s="3"/>
      <c r="CB87" s="3"/>
      <c r="CC87" s="3"/>
      <c r="CD87" s="3"/>
      <c r="CE87" s="3"/>
      <c r="CI87" s="3"/>
    </row>
    <row r="88" spans="17:87" s="2" customFormat="1" x14ac:dyDescent="0.3">
      <c r="Q88" s="7"/>
      <c r="R88" s="9"/>
      <c r="S88" s="9"/>
      <c r="T88" s="9"/>
      <c r="U88" s="9"/>
      <c r="V88" s="9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9"/>
      <c r="AH88" s="9"/>
      <c r="AI88" s="9"/>
      <c r="AJ88" s="9"/>
      <c r="AK88" s="9"/>
      <c r="AL88" s="9"/>
      <c r="AM88" s="9"/>
      <c r="AN88" s="284"/>
      <c r="AO88" s="284"/>
      <c r="AP88" s="284"/>
      <c r="AQ88" s="9"/>
      <c r="AR88" s="9"/>
      <c r="AS88" s="9"/>
      <c r="AT88" s="9"/>
      <c r="AU88" s="18"/>
      <c r="AV88" s="18"/>
      <c r="AW88" s="18"/>
      <c r="AY88" s="284"/>
      <c r="AZ88" s="284"/>
      <c r="BA88" s="284"/>
      <c r="BB88" s="284"/>
      <c r="BC88" s="284"/>
      <c r="BD88" s="18"/>
      <c r="BE88" s="18"/>
      <c r="BF88" s="18"/>
      <c r="BG88" s="12"/>
      <c r="BH88" s="12"/>
      <c r="BI88" s="12"/>
      <c r="BJ88" s="12"/>
      <c r="BK88" s="12"/>
      <c r="BN88" s="5"/>
      <c r="BO88" s="5"/>
      <c r="BP88" s="5"/>
      <c r="BV88" s="5"/>
      <c r="BY88" s="5"/>
      <c r="BZ88" s="5"/>
      <c r="CA88" s="5"/>
      <c r="CB88" s="5"/>
      <c r="CC88" s="5"/>
      <c r="CD88" s="5"/>
      <c r="CE88" s="5"/>
      <c r="CI88" s="5"/>
    </row>
    <row r="89" spans="17:87" s="2" customFormat="1" x14ac:dyDescent="0.3">
      <c r="Q89" s="7"/>
      <c r="R89" s="9"/>
      <c r="S89" s="9"/>
      <c r="T89" s="9"/>
      <c r="U89" s="9"/>
      <c r="V89" s="9"/>
      <c r="W89" s="18"/>
      <c r="X89" s="18"/>
      <c r="Y89" s="18"/>
      <c r="Z89" s="18"/>
      <c r="AA89" s="18"/>
      <c r="AB89" s="18"/>
      <c r="AC89" s="18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12"/>
      <c r="BH89" s="12"/>
      <c r="BI89" s="12"/>
      <c r="BJ89" s="12"/>
      <c r="BK89" s="12"/>
    </row>
    <row r="90" spans="17:87" s="2" customFormat="1" x14ac:dyDescent="0.3">
      <c r="Q90" s="7"/>
      <c r="R90" s="9"/>
      <c r="S90" s="9"/>
      <c r="T90" s="9"/>
      <c r="U90" s="9"/>
      <c r="V90" s="9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9"/>
      <c r="AH90" s="9"/>
      <c r="AI90" s="9"/>
      <c r="AJ90" s="9"/>
      <c r="AK90" s="9"/>
      <c r="AL90" s="9"/>
      <c r="AM90" s="9"/>
      <c r="AN90" s="22"/>
      <c r="AO90" s="22"/>
      <c r="AP90" s="22"/>
      <c r="AQ90" s="9"/>
      <c r="AR90" s="9"/>
      <c r="AS90" s="9"/>
      <c r="AT90" s="9"/>
      <c r="AU90" s="18"/>
      <c r="AV90" s="18"/>
      <c r="AW90" s="18"/>
      <c r="AX90" s="9"/>
      <c r="AY90" s="18"/>
      <c r="AZ90" s="18"/>
      <c r="BA90" s="18"/>
      <c r="BB90" s="18"/>
      <c r="BC90" s="18"/>
      <c r="BD90" s="18"/>
      <c r="BE90" s="18"/>
      <c r="BF90" s="18"/>
      <c r="BG90" s="12"/>
      <c r="BH90" s="12"/>
      <c r="BI90" s="12"/>
      <c r="BJ90" s="12"/>
      <c r="BK90" s="12"/>
    </row>
    <row r="91" spans="17:87" s="2" customFormat="1" x14ac:dyDescent="0.3">
      <c r="Q91" s="7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12"/>
      <c r="BH91" s="12"/>
      <c r="BI91" s="12"/>
      <c r="BJ91" s="12"/>
      <c r="BK91" s="12"/>
    </row>
    <row r="92" spans="17:87" s="2" customFormat="1" x14ac:dyDescent="0.3">
      <c r="Q92" s="7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18"/>
      <c r="AO92" s="18"/>
      <c r="AP92" s="18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12"/>
      <c r="BH92" s="12"/>
      <c r="BI92" s="12"/>
      <c r="BJ92" s="12"/>
      <c r="BK92" s="12"/>
    </row>
    <row r="93" spans="17:87" s="2" customFormat="1" x14ac:dyDescent="0.3">
      <c r="Q93" s="7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12"/>
      <c r="BH93" s="12"/>
      <c r="BI93" s="12"/>
      <c r="BJ93" s="12"/>
      <c r="BK93" s="12"/>
    </row>
    <row r="94" spans="17:87" s="2" customFormat="1" x14ac:dyDescent="0.3">
      <c r="Q94" s="7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12"/>
      <c r="BH94" s="12"/>
      <c r="BI94" s="12"/>
      <c r="BJ94" s="12"/>
      <c r="BK94" s="12"/>
    </row>
    <row r="95" spans="17:87" s="2" customFormat="1" x14ac:dyDescent="0.3">
      <c r="Q95" s="7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12"/>
      <c r="BH95" s="12"/>
      <c r="BI95" s="12"/>
      <c r="BJ95" s="12"/>
      <c r="BK95" s="12"/>
    </row>
    <row r="96" spans="17:87" s="2" customFormat="1" x14ac:dyDescent="0.3">
      <c r="Q96" s="7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12"/>
      <c r="BH96" s="12"/>
      <c r="BI96" s="12"/>
      <c r="BJ96" s="12"/>
      <c r="BK96" s="12"/>
    </row>
    <row r="97" spans="11:87" s="2" customFormat="1" x14ac:dyDescent="0.3">
      <c r="Q97" s="7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12"/>
      <c r="BH97" s="12"/>
      <c r="BI97" s="12"/>
      <c r="BJ97" s="12"/>
      <c r="BK97" s="12"/>
    </row>
    <row r="98" spans="11:87" s="2" customFormat="1" x14ac:dyDescent="0.3">
      <c r="Q98" s="7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12"/>
      <c r="BH98" s="12"/>
      <c r="BI98" s="12"/>
      <c r="BJ98" s="12"/>
      <c r="BK98" s="12"/>
    </row>
    <row r="99" spans="11:87" s="2" customFormat="1" x14ac:dyDescent="0.3">
      <c r="Q99" s="7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12"/>
      <c r="BH99" s="12"/>
      <c r="BI99" s="12"/>
      <c r="BJ99" s="12"/>
      <c r="BK99" s="12"/>
    </row>
    <row r="100" spans="11:87" s="2" customFormat="1" x14ac:dyDescent="0.3">
      <c r="Q100" s="7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12"/>
      <c r="BH100" s="12"/>
      <c r="BI100" s="12"/>
      <c r="BJ100" s="12"/>
      <c r="BK100" s="12"/>
    </row>
    <row r="101" spans="11:87" s="2" customFormat="1" x14ac:dyDescent="0.3">
      <c r="Q101" s="7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12"/>
      <c r="BH101" s="12"/>
      <c r="BI101" s="12"/>
      <c r="BJ101" s="12"/>
      <c r="BK101" s="12"/>
    </row>
    <row r="102" spans="11:87" s="2" customFormat="1" x14ac:dyDescent="0.3">
      <c r="Q102" s="7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12"/>
      <c r="BH102" s="12"/>
      <c r="BI102" s="12"/>
      <c r="BJ102" s="12"/>
      <c r="BK102" s="12"/>
    </row>
    <row r="103" spans="11:87" s="2" customFormat="1" x14ac:dyDescent="0.3">
      <c r="Q103" s="7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12"/>
      <c r="BH103" s="12"/>
      <c r="BI103" s="12"/>
      <c r="BJ103" s="12"/>
      <c r="BK103" s="12"/>
    </row>
    <row r="104" spans="11:87" s="2" customFormat="1" x14ac:dyDescent="0.3">
      <c r="Q104" s="7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12"/>
      <c r="BH104" s="12"/>
      <c r="BI104" s="12"/>
      <c r="BJ104" s="12"/>
      <c r="BK104" s="12"/>
    </row>
    <row r="105" spans="11:87" x14ac:dyDescent="0.15">
      <c r="K105" s="2"/>
      <c r="L105" s="2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N105" s="9"/>
      <c r="AO105" s="9"/>
      <c r="AP105" s="9"/>
      <c r="AU105" s="9"/>
      <c r="AV105" s="9"/>
      <c r="AW105" s="9"/>
      <c r="AX105" s="7"/>
      <c r="AY105" s="9"/>
      <c r="AZ105" s="9"/>
      <c r="BA105" s="9"/>
      <c r="BB105" s="9"/>
      <c r="BC105" s="9"/>
      <c r="BD105" s="9"/>
      <c r="BE105" s="9"/>
      <c r="BF105" s="9"/>
      <c r="BG105" s="12"/>
      <c r="BH105" s="12"/>
      <c r="BI105" s="12"/>
      <c r="BJ105" s="12"/>
      <c r="BK105" s="12"/>
      <c r="BL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</row>
    <row r="106" spans="11:87" x14ac:dyDescent="0.15">
      <c r="K106" s="2"/>
      <c r="L106" s="2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N106" s="9"/>
      <c r="AO106" s="9"/>
      <c r="AP106" s="9"/>
      <c r="AU106" s="9"/>
      <c r="AV106" s="9"/>
      <c r="AW106" s="9"/>
      <c r="AX106" s="7"/>
      <c r="AY106" s="9"/>
      <c r="AZ106" s="9"/>
      <c r="BA106" s="9"/>
      <c r="BB106" s="9"/>
      <c r="BC106" s="9"/>
      <c r="BD106" s="9"/>
      <c r="BE106" s="9"/>
      <c r="BF106" s="9"/>
      <c r="BG106" s="12"/>
      <c r="BH106" s="12"/>
      <c r="BI106" s="12"/>
      <c r="BJ106" s="12"/>
      <c r="BK106" s="12"/>
      <c r="BL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</row>
    <row r="107" spans="11:87" x14ac:dyDescent="0.15">
      <c r="K107" s="2"/>
      <c r="L107" s="2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N107" s="9"/>
      <c r="AO107" s="9"/>
      <c r="AP107" s="9"/>
      <c r="AU107" s="9"/>
      <c r="AV107" s="9"/>
      <c r="AW107" s="9"/>
      <c r="AX107" s="7"/>
      <c r="AY107" s="9"/>
      <c r="AZ107" s="9"/>
      <c r="BA107" s="9"/>
      <c r="BB107" s="9"/>
      <c r="BC107" s="9"/>
      <c r="BD107" s="9"/>
      <c r="BE107" s="9"/>
      <c r="BF107" s="9"/>
      <c r="BG107" s="12"/>
      <c r="BH107" s="12"/>
      <c r="BI107" s="12"/>
      <c r="BJ107" s="12"/>
      <c r="BK107" s="12"/>
      <c r="BL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</row>
    <row r="108" spans="11:87" x14ac:dyDescent="0.15">
      <c r="K108" s="2"/>
      <c r="L108" s="2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N108" s="9"/>
      <c r="AO108" s="9"/>
      <c r="AP108" s="9"/>
      <c r="AU108" s="9"/>
      <c r="AV108" s="9"/>
      <c r="AW108" s="9"/>
      <c r="AX108" s="7"/>
      <c r="AY108" s="9"/>
      <c r="AZ108" s="9"/>
      <c r="BA108" s="9"/>
      <c r="BB108" s="9"/>
      <c r="BC108" s="9"/>
      <c r="BD108" s="9"/>
      <c r="BE108" s="9"/>
      <c r="BF108" s="9"/>
      <c r="BG108" s="12"/>
      <c r="BH108" s="12"/>
      <c r="BI108" s="12"/>
      <c r="BJ108" s="12"/>
      <c r="BK108" s="12"/>
      <c r="BL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</row>
    <row r="109" spans="11:87" x14ac:dyDescent="0.15">
      <c r="K109" s="2"/>
      <c r="L109" s="2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N109" s="9"/>
      <c r="AO109" s="9"/>
      <c r="AP109" s="9"/>
      <c r="AU109" s="9"/>
      <c r="AV109" s="9"/>
      <c r="AW109" s="9"/>
      <c r="AX109" s="7"/>
      <c r="AY109" s="9"/>
      <c r="AZ109" s="9"/>
      <c r="BA109" s="9"/>
      <c r="BB109" s="9"/>
      <c r="BC109" s="9"/>
      <c r="BD109" s="9"/>
      <c r="BE109" s="9"/>
      <c r="BF109" s="9"/>
      <c r="BG109" s="12"/>
      <c r="BH109" s="12"/>
      <c r="BI109" s="12"/>
      <c r="BJ109" s="12"/>
      <c r="BK109" s="12"/>
      <c r="BL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</row>
    <row r="110" spans="11:87" x14ac:dyDescent="0.15">
      <c r="K110" s="2"/>
      <c r="L110" s="2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N110" s="9"/>
      <c r="AO110" s="9"/>
      <c r="AP110" s="9"/>
      <c r="AU110" s="9"/>
      <c r="AV110" s="9"/>
      <c r="AW110" s="9"/>
      <c r="AX110" s="7"/>
      <c r="AY110" s="9"/>
      <c r="AZ110" s="9"/>
      <c r="BA110" s="9"/>
      <c r="BB110" s="9"/>
      <c r="BC110" s="9"/>
      <c r="BD110" s="9"/>
      <c r="BE110" s="9"/>
      <c r="BF110" s="9"/>
      <c r="BG110" s="12"/>
      <c r="BH110" s="12"/>
      <c r="BI110" s="12"/>
      <c r="BJ110" s="12"/>
      <c r="BK110" s="12"/>
      <c r="BL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</row>
    <row r="111" spans="11:87" x14ac:dyDescent="0.15">
      <c r="K111" s="2"/>
      <c r="L111" s="2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N111" s="9"/>
      <c r="AO111" s="9"/>
      <c r="AP111" s="9"/>
      <c r="AU111" s="9"/>
      <c r="AV111" s="9"/>
      <c r="AW111" s="9"/>
      <c r="AX111" s="7"/>
      <c r="AY111" s="9"/>
      <c r="AZ111" s="9"/>
      <c r="BA111" s="9"/>
      <c r="BB111" s="9"/>
      <c r="BC111" s="9"/>
      <c r="BD111" s="9"/>
      <c r="BE111" s="9"/>
      <c r="BF111" s="9"/>
      <c r="BG111" s="12"/>
      <c r="BH111" s="12"/>
      <c r="BI111" s="12"/>
      <c r="BJ111" s="12"/>
      <c r="BK111" s="12"/>
      <c r="BL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</row>
    <row r="112" spans="11:87" x14ac:dyDescent="0.15">
      <c r="K112" s="2"/>
      <c r="L112" s="2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N112" s="9"/>
      <c r="AO112" s="9"/>
      <c r="AP112" s="9"/>
      <c r="AU112" s="9"/>
      <c r="AV112" s="9"/>
      <c r="AW112" s="9"/>
      <c r="AX112" s="7"/>
      <c r="AY112" s="9"/>
      <c r="AZ112" s="9"/>
      <c r="BA112" s="9"/>
      <c r="BB112" s="9"/>
      <c r="BC112" s="9"/>
      <c r="BD112" s="9"/>
      <c r="BE112" s="9"/>
      <c r="BF112" s="9"/>
      <c r="BG112" s="12"/>
      <c r="BH112" s="12"/>
      <c r="BI112" s="12"/>
      <c r="BJ112" s="12"/>
      <c r="BK112" s="12"/>
      <c r="BL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</row>
    <row r="113" spans="11:87" x14ac:dyDescent="0.15">
      <c r="K113" s="2"/>
      <c r="L113" s="2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N113" s="9"/>
      <c r="AO113" s="9"/>
      <c r="AP113" s="9"/>
      <c r="AU113" s="9"/>
      <c r="AV113" s="9"/>
      <c r="AW113" s="9"/>
      <c r="AX113" s="7"/>
      <c r="AY113" s="9"/>
      <c r="AZ113" s="9"/>
      <c r="BA113" s="9"/>
      <c r="BB113" s="9"/>
      <c r="BC113" s="9"/>
      <c r="BD113" s="9"/>
      <c r="BE113" s="9"/>
      <c r="BF113" s="9"/>
      <c r="BG113" s="12"/>
      <c r="BH113" s="12"/>
      <c r="BI113" s="12"/>
      <c r="BJ113" s="12"/>
      <c r="BK113" s="12"/>
      <c r="BL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</row>
    <row r="114" spans="11:87" x14ac:dyDescent="0.15">
      <c r="K114" s="2"/>
      <c r="L114" s="2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N114" s="9"/>
      <c r="AO114" s="9"/>
      <c r="AP114" s="9"/>
      <c r="AU114" s="9"/>
      <c r="AV114" s="9"/>
      <c r="AW114" s="9"/>
      <c r="AX114" s="7"/>
      <c r="AY114" s="9"/>
      <c r="AZ114" s="9"/>
      <c r="BA114" s="9"/>
      <c r="BB114" s="9"/>
      <c r="BC114" s="9"/>
      <c r="BD114" s="9"/>
      <c r="BE114" s="9"/>
      <c r="BF114" s="9"/>
      <c r="BG114" s="12"/>
      <c r="BH114" s="12"/>
      <c r="BI114" s="12"/>
      <c r="BJ114" s="12"/>
      <c r="BK114" s="12"/>
      <c r="BL114" s="1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</row>
    <row r="115" spans="11:87" x14ac:dyDescent="0.15">
      <c r="K115" s="2"/>
      <c r="L115" s="2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N115" s="9"/>
      <c r="AO115" s="9"/>
      <c r="AP115" s="9"/>
      <c r="AU115" s="9"/>
      <c r="AV115" s="9"/>
      <c r="AW115" s="9"/>
      <c r="AX115" s="7"/>
      <c r="AY115" s="9"/>
      <c r="AZ115" s="9"/>
      <c r="BA115" s="9"/>
      <c r="BB115" s="9"/>
      <c r="BC115" s="9"/>
      <c r="BD115" s="9"/>
      <c r="BE115" s="9"/>
      <c r="BF115" s="9"/>
      <c r="BG115" s="12"/>
      <c r="BH115" s="12"/>
      <c r="BI115" s="12"/>
      <c r="BJ115" s="12"/>
      <c r="BK115" s="12"/>
      <c r="BL115" s="1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</row>
    <row r="116" spans="11:87" x14ac:dyDescent="0.15">
      <c r="K116" s="2"/>
      <c r="L116" s="2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N116" s="9"/>
      <c r="AO116" s="9"/>
      <c r="AP116" s="9"/>
      <c r="AU116" s="9"/>
      <c r="AV116" s="9"/>
      <c r="AW116" s="9"/>
      <c r="AX116" s="7"/>
      <c r="AY116" s="9"/>
      <c r="AZ116" s="9"/>
      <c r="BA116" s="9"/>
      <c r="BB116" s="9"/>
      <c r="BC116" s="9"/>
      <c r="BD116" s="9"/>
      <c r="BE116" s="9"/>
      <c r="BF116" s="9"/>
      <c r="BG116" s="19"/>
      <c r="BH116" s="19"/>
      <c r="BI116" s="19"/>
      <c r="BJ116" s="19"/>
      <c r="BK116" s="19"/>
      <c r="BL116" s="1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</row>
    <row r="117" spans="11:87" x14ac:dyDescent="0.15">
      <c r="K117" s="2"/>
      <c r="L117" s="2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N117" s="9"/>
      <c r="AO117" s="9"/>
      <c r="AP117" s="9"/>
      <c r="AU117" s="9"/>
      <c r="AV117" s="9"/>
      <c r="AW117" s="9"/>
      <c r="AX117" s="7"/>
      <c r="AY117" s="9"/>
      <c r="AZ117" s="9"/>
      <c r="BA117" s="9"/>
      <c r="BB117" s="9"/>
      <c r="BC117" s="9"/>
      <c r="BD117" s="9"/>
      <c r="BE117" s="9"/>
      <c r="BF117" s="9"/>
      <c r="BG117" s="2"/>
      <c r="BH117" s="2"/>
      <c r="BI117" s="2"/>
      <c r="BJ117" s="2"/>
      <c r="BK117" s="2"/>
      <c r="BL117" s="1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</row>
    <row r="118" spans="11:87" x14ac:dyDescent="0.15">
      <c r="K118" s="2"/>
      <c r="L118" s="2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N118" s="9"/>
      <c r="AO118" s="9"/>
      <c r="AP118" s="9"/>
      <c r="AU118" s="9"/>
      <c r="AV118" s="9"/>
      <c r="AW118" s="9"/>
      <c r="AX118" s="7"/>
      <c r="AY118" s="9"/>
      <c r="AZ118" s="9"/>
      <c r="BA118" s="9"/>
      <c r="BB118" s="9"/>
      <c r="BC118" s="9"/>
      <c r="BD118" s="9"/>
      <c r="BE118" s="9"/>
      <c r="BF118" s="9"/>
      <c r="BG118" s="12"/>
      <c r="BH118" s="12"/>
      <c r="BI118" s="12"/>
      <c r="BJ118" s="12"/>
      <c r="BK118" s="12"/>
      <c r="BL118" s="1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</row>
    <row r="119" spans="11:87" x14ac:dyDescent="0.15">
      <c r="K119" s="2"/>
      <c r="L119" s="2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N119" s="9"/>
      <c r="AO119" s="9"/>
      <c r="AP119" s="9"/>
      <c r="AU119" s="9"/>
      <c r="AV119" s="9"/>
      <c r="AW119" s="9"/>
      <c r="AX119" s="7"/>
      <c r="AY119" s="9"/>
      <c r="AZ119" s="9"/>
      <c r="BA119" s="9"/>
      <c r="BB119" s="9"/>
      <c r="BC119" s="9"/>
      <c r="BD119" s="9"/>
      <c r="BE119" s="9"/>
      <c r="BF119" s="9"/>
      <c r="BG119" s="12"/>
      <c r="BH119" s="12"/>
      <c r="BI119" s="12"/>
      <c r="BJ119" s="12"/>
      <c r="BK119" s="12"/>
      <c r="BL119" s="1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</row>
    <row r="120" spans="11:87" x14ac:dyDescent="0.15">
      <c r="K120" s="2"/>
      <c r="L120" s="2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N120" s="9"/>
      <c r="AO120" s="9"/>
      <c r="AP120" s="9"/>
      <c r="AU120" s="9"/>
      <c r="AV120" s="9"/>
      <c r="AW120" s="9"/>
      <c r="AX120" s="7"/>
      <c r="AY120" s="9"/>
      <c r="AZ120" s="9"/>
      <c r="BA120" s="9"/>
      <c r="BB120" s="9"/>
      <c r="BC120" s="9"/>
      <c r="BD120" s="9"/>
      <c r="BE120" s="9"/>
      <c r="BF120" s="9"/>
      <c r="BG120" s="12"/>
      <c r="BH120" s="12"/>
      <c r="BI120" s="12"/>
      <c r="BJ120" s="12"/>
      <c r="BK120" s="12"/>
      <c r="BL120" s="1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</row>
    <row r="121" spans="11:87" x14ac:dyDescent="0.15">
      <c r="K121" s="2"/>
      <c r="L121" s="2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N121" s="9"/>
      <c r="AO121" s="9"/>
      <c r="AP121" s="9"/>
      <c r="AU121" s="9"/>
      <c r="AV121" s="9"/>
      <c r="AW121" s="9"/>
      <c r="AX121" s="7"/>
      <c r="AY121" s="9"/>
      <c r="AZ121" s="9"/>
      <c r="BA121" s="9"/>
      <c r="BB121" s="9"/>
      <c r="BC121" s="9"/>
      <c r="BD121" s="9"/>
      <c r="BE121" s="9"/>
      <c r="BF121" s="9"/>
      <c r="BG121" s="2"/>
      <c r="BH121" s="2"/>
      <c r="BI121" s="2"/>
      <c r="BJ121" s="2"/>
      <c r="BK121" s="2"/>
      <c r="BL121" s="1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</row>
    <row r="122" spans="11:87" x14ac:dyDescent="0.15">
      <c r="K122" s="2"/>
      <c r="L122" s="2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N122" s="9"/>
      <c r="AO122" s="9"/>
      <c r="AP122" s="9"/>
      <c r="AU122" s="9"/>
      <c r="AV122" s="9"/>
      <c r="AW122" s="9"/>
      <c r="AX122" s="7"/>
      <c r="AY122" s="9"/>
      <c r="AZ122" s="9"/>
      <c r="BA122" s="9"/>
      <c r="BB122" s="9"/>
      <c r="BC122" s="9"/>
      <c r="BD122" s="9"/>
      <c r="BE122" s="9"/>
      <c r="BF122" s="9"/>
      <c r="BG122" s="12"/>
      <c r="BH122" s="12"/>
      <c r="BI122" s="12"/>
      <c r="BJ122" s="12"/>
      <c r="BK122" s="12"/>
      <c r="BL122" s="1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</row>
    <row r="123" spans="11:87" x14ac:dyDescent="0.15">
      <c r="K123" s="2"/>
      <c r="L123" s="2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N123" s="9"/>
      <c r="AO123" s="9"/>
      <c r="AP123" s="9"/>
      <c r="AU123" s="9"/>
      <c r="AV123" s="9"/>
      <c r="AW123" s="9"/>
      <c r="AX123" s="7"/>
      <c r="AY123" s="9"/>
      <c r="AZ123" s="9"/>
      <c r="BA123" s="9"/>
      <c r="BB123" s="9"/>
      <c r="BC123" s="9"/>
      <c r="BD123" s="9"/>
      <c r="BE123" s="9"/>
      <c r="BF123" s="9"/>
      <c r="BG123" s="12"/>
      <c r="BH123" s="12"/>
      <c r="BI123" s="12"/>
      <c r="BJ123" s="12"/>
      <c r="BK123" s="12"/>
      <c r="BL123" s="1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</row>
    <row r="124" spans="11:87" x14ac:dyDescent="0.15">
      <c r="K124" s="2"/>
      <c r="L124" s="2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N124" s="9"/>
      <c r="AO124" s="9"/>
      <c r="AP124" s="9"/>
      <c r="AU124" s="9"/>
      <c r="AV124" s="9"/>
      <c r="AW124" s="9"/>
      <c r="AX124" s="7"/>
      <c r="AY124" s="9"/>
      <c r="AZ124" s="9"/>
      <c r="BA124" s="9"/>
      <c r="BB124" s="9"/>
      <c r="BC124" s="9"/>
      <c r="BD124" s="9"/>
      <c r="BE124" s="9"/>
      <c r="BF124" s="9"/>
      <c r="BG124" s="12"/>
      <c r="BH124" s="12"/>
      <c r="BI124" s="12"/>
      <c r="BJ124" s="12"/>
      <c r="BK124" s="12"/>
      <c r="BL124" s="1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</row>
    <row r="125" spans="11:87" x14ac:dyDescent="0.15">
      <c r="K125" s="2"/>
      <c r="L125" s="2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N125" s="9"/>
      <c r="AO125" s="9"/>
      <c r="AP125" s="9"/>
      <c r="AU125" s="9"/>
      <c r="AV125" s="9"/>
      <c r="AW125" s="9"/>
      <c r="AX125" s="7"/>
      <c r="AY125" s="9"/>
      <c r="AZ125" s="9"/>
      <c r="BA125" s="9"/>
      <c r="BB125" s="9"/>
      <c r="BC125" s="9"/>
      <c r="BD125" s="9"/>
      <c r="BE125" s="9"/>
      <c r="BF125" s="9"/>
      <c r="BG125" s="12"/>
      <c r="BH125" s="12"/>
      <c r="BI125" s="12"/>
      <c r="BJ125" s="12"/>
      <c r="BK125" s="12"/>
      <c r="BL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</row>
    <row r="126" spans="11:87" x14ac:dyDescent="0.15">
      <c r="K126" s="2"/>
      <c r="L126" s="2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N126" s="9"/>
      <c r="AO126" s="9"/>
      <c r="AP126" s="9"/>
      <c r="AU126" s="9"/>
      <c r="AV126" s="9"/>
      <c r="AW126" s="9"/>
      <c r="AX126" s="7"/>
      <c r="AY126" s="9"/>
      <c r="AZ126" s="9"/>
      <c r="BA126" s="9"/>
      <c r="BB126" s="9"/>
      <c r="BC126" s="9"/>
      <c r="BD126" s="9"/>
      <c r="BE126" s="9"/>
      <c r="BF126" s="9"/>
      <c r="BG126" s="12"/>
      <c r="BH126" s="12"/>
      <c r="BI126" s="12"/>
      <c r="BJ126" s="12"/>
      <c r="BK126" s="12"/>
      <c r="BL126" s="1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  <row r="127" spans="11:87" x14ac:dyDescent="0.15">
      <c r="K127" s="2"/>
      <c r="L127" s="2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N127" s="9"/>
      <c r="AO127" s="9"/>
      <c r="AP127" s="9"/>
      <c r="AU127" s="9"/>
      <c r="AV127" s="9"/>
      <c r="AW127" s="9"/>
      <c r="AX127" s="7"/>
      <c r="AY127" s="9"/>
      <c r="AZ127" s="9"/>
      <c r="BA127" s="9"/>
      <c r="BB127" s="9"/>
      <c r="BC127" s="9"/>
      <c r="BD127" s="9"/>
      <c r="BE127" s="9"/>
      <c r="BF127" s="9"/>
      <c r="BG127" s="12"/>
      <c r="BH127" s="12"/>
      <c r="BI127" s="12"/>
      <c r="BJ127" s="12"/>
      <c r="BK127" s="12"/>
      <c r="BL127" s="1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</row>
    <row r="128" spans="11:87" x14ac:dyDescent="0.15">
      <c r="K128" s="2"/>
      <c r="L128" s="2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N128" s="9"/>
      <c r="AO128" s="9"/>
      <c r="AP128" s="9"/>
      <c r="AU128" s="9"/>
      <c r="AV128" s="9"/>
      <c r="AW128" s="9"/>
      <c r="AX128" s="7"/>
      <c r="AY128" s="9"/>
      <c r="AZ128" s="9"/>
      <c r="BA128" s="9"/>
      <c r="BB128" s="9"/>
      <c r="BC128" s="9"/>
      <c r="BD128" s="9"/>
      <c r="BE128" s="9"/>
      <c r="BF128" s="9"/>
      <c r="BG128" s="12"/>
      <c r="BH128" s="12"/>
      <c r="BI128" s="12"/>
      <c r="BJ128" s="12"/>
      <c r="BK128" s="12"/>
      <c r="BL128" s="1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</row>
    <row r="129" spans="11:87" x14ac:dyDescent="0.15">
      <c r="K129" s="2"/>
      <c r="L129" s="2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N129" s="9"/>
      <c r="AO129" s="9"/>
      <c r="AP129" s="9"/>
      <c r="AU129" s="9"/>
      <c r="AV129" s="9"/>
      <c r="AW129" s="9"/>
      <c r="AX129" s="7"/>
      <c r="AY129" s="9"/>
      <c r="AZ129" s="9"/>
      <c r="BA129" s="9"/>
      <c r="BB129" s="9"/>
      <c r="BC129" s="9"/>
      <c r="BD129" s="9"/>
      <c r="BE129" s="9"/>
      <c r="BF129" s="9"/>
      <c r="BG129" s="12"/>
      <c r="BH129" s="12"/>
      <c r="BI129" s="12"/>
      <c r="BJ129" s="12"/>
      <c r="BK129" s="12"/>
      <c r="BL129" s="1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</row>
    <row r="130" spans="11:87" x14ac:dyDescent="0.15">
      <c r="K130" s="2"/>
      <c r="L130" s="2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N130" s="9"/>
      <c r="AO130" s="9"/>
      <c r="AP130" s="9"/>
      <c r="AU130" s="9"/>
      <c r="AV130" s="9"/>
      <c r="AW130" s="9"/>
      <c r="AX130" s="7"/>
      <c r="AY130" s="9"/>
      <c r="AZ130" s="9"/>
      <c r="BA130" s="9"/>
      <c r="BB130" s="9"/>
      <c r="BC130" s="9"/>
      <c r="BD130" s="9"/>
      <c r="BE130" s="9"/>
      <c r="BF130" s="9"/>
      <c r="BG130" s="12"/>
      <c r="BH130" s="12"/>
      <c r="BI130" s="12"/>
      <c r="BJ130" s="12"/>
      <c r="BK130" s="12"/>
      <c r="BL130" s="1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</row>
    <row r="131" spans="11:87" x14ac:dyDescent="0.15">
      <c r="K131" s="2"/>
      <c r="L131" s="2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N131" s="9"/>
      <c r="AO131" s="9"/>
      <c r="AP131" s="9"/>
      <c r="AU131" s="9"/>
      <c r="AV131" s="9"/>
      <c r="AW131" s="9"/>
      <c r="AX131" s="7"/>
      <c r="AY131" s="9"/>
      <c r="AZ131" s="9"/>
      <c r="BA131" s="9"/>
      <c r="BB131" s="9"/>
      <c r="BC131" s="9"/>
      <c r="BD131" s="9"/>
      <c r="BE131" s="9"/>
      <c r="BF131" s="9"/>
      <c r="BG131" s="12"/>
      <c r="BH131" s="12"/>
      <c r="BI131" s="12"/>
      <c r="BJ131" s="12"/>
      <c r="BK131" s="12"/>
      <c r="BL131" s="1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spans="11:87" x14ac:dyDescent="0.15">
      <c r="K132" s="2"/>
      <c r="L132" s="2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N132" s="9"/>
      <c r="AO132" s="9"/>
      <c r="AP132" s="9"/>
      <c r="AU132" s="9"/>
      <c r="AV132" s="9"/>
      <c r="AW132" s="9"/>
      <c r="AX132" s="7"/>
      <c r="AY132" s="9"/>
      <c r="AZ132" s="9"/>
      <c r="BA132" s="9"/>
      <c r="BB132" s="9"/>
      <c r="BC132" s="9"/>
      <c r="BD132" s="9"/>
      <c r="BE132" s="9"/>
      <c r="BF132" s="9"/>
      <c r="BG132" s="12"/>
      <c r="BH132" s="12"/>
      <c r="BI132" s="12"/>
      <c r="BJ132" s="12"/>
      <c r="BK132" s="12"/>
      <c r="BL132" s="1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spans="11:87" x14ac:dyDescent="0.15">
      <c r="K133" s="2"/>
      <c r="L133" s="2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N133" s="9"/>
      <c r="AO133" s="9"/>
      <c r="AP133" s="9"/>
      <c r="AU133" s="9"/>
      <c r="AV133" s="9"/>
      <c r="AW133" s="9"/>
      <c r="AX133" s="7"/>
      <c r="AY133" s="9"/>
      <c r="AZ133" s="9"/>
      <c r="BA133" s="9"/>
      <c r="BB133" s="9"/>
      <c r="BC133" s="9"/>
      <c r="BD133" s="9"/>
      <c r="BE133" s="9"/>
      <c r="BF133" s="9"/>
      <c r="BG133" s="12"/>
      <c r="BH133" s="12"/>
      <c r="BI133" s="12"/>
      <c r="BJ133" s="12"/>
      <c r="BK133" s="12"/>
      <c r="BL133" s="1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</row>
    <row r="134" spans="11:87" x14ac:dyDescent="0.15">
      <c r="K134" s="2"/>
      <c r="L134" s="2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N134" s="9"/>
      <c r="AO134" s="9"/>
      <c r="AP134" s="9"/>
      <c r="AU134" s="9"/>
      <c r="AV134" s="9"/>
      <c r="AW134" s="9"/>
      <c r="AX134" s="7"/>
      <c r="AY134" s="9"/>
      <c r="AZ134" s="9"/>
      <c r="BA134" s="9"/>
      <c r="BB134" s="9"/>
      <c r="BC134" s="9"/>
      <c r="BD134" s="9"/>
      <c r="BE134" s="9"/>
      <c r="BF134" s="9"/>
      <c r="BG134" s="2"/>
      <c r="BH134" s="2"/>
      <c r="BI134" s="2"/>
      <c r="BJ134" s="2"/>
      <c r="BK134" s="2"/>
      <c r="BL134" s="1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</row>
    <row r="135" spans="11:87" x14ac:dyDescent="0.15">
      <c r="K135" s="2"/>
      <c r="L135" s="2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N135" s="9"/>
      <c r="AO135" s="9"/>
      <c r="AP135" s="9"/>
      <c r="AU135" s="9"/>
      <c r="AV135" s="9"/>
      <c r="AW135" s="9"/>
      <c r="AX135" s="7"/>
      <c r="AY135" s="9"/>
      <c r="AZ135" s="9"/>
      <c r="BA135" s="9"/>
      <c r="BB135" s="9"/>
      <c r="BC135" s="9"/>
      <c r="BD135" s="9"/>
      <c r="BE135" s="9"/>
      <c r="BF135" s="9"/>
      <c r="BG135" s="2"/>
      <c r="BH135" s="2"/>
      <c r="BI135" s="2"/>
      <c r="BJ135" s="2"/>
      <c r="BK135" s="2"/>
      <c r="BL135" s="1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</row>
    <row r="136" spans="11:87" x14ac:dyDescent="0.15">
      <c r="K136" s="2"/>
      <c r="L136" s="2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N136" s="9"/>
      <c r="AO136" s="9"/>
      <c r="AP136" s="9"/>
      <c r="AU136" s="9"/>
      <c r="AV136" s="9"/>
      <c r="AW136" s="9"/>
      <c r="AX136" s="7"/>
      <c r="AY136" s="9"/>
      <c r="AZ136" s="9"/>
      <c r="BA136" s="9"/>
      <c r="BB136" s="9"/>
      <c r="BC136" s="9"/>
      <c r="BD136" s="9"/>
      <c r="BE136" s="9"/>
      <c r="BF136" s="9"/>
      <c r="BG136" s="2"/>
      <c r="BH136" s="2"/>
      <c r="BI136" s="2"/>
      <c r="BJ136" s="2"/>
      <c r="BK136" s="2"/>
      <c r="BL136" s="1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</row>
    <row r="137" spans="11:87" x14ac:dyDescent="0.15">
      <c r="K137" s="2"/>
      <c r="L137" s="2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N137" s="9"/>
      <c r="AO137" s="9"/>
      <c r="AP137" s="9"/>
      <c r="AU137" s="9"/>
      <c r="AV137" s="9"/>
      <c r="AW137" s="9"/>
      <c r="AX137" s="7"/>
      <c r="AY137" s="9"/>
      <c r="AZ137" s="9"/>
      <c r="BA137" s="9"/>
      <c r="BB137" s="9"/>
      <c r="BC137" s="9"/>
      <c r="BD137" s="9"/>
      <c r="BE137" s="9"/>
      <c r="BF137" s="9"/>
      <c r="BG137" s="2"/>
      <c r="BH137" s="2"/>
      <c r="BI137" s="2"/>
      <c r="BJ137" s="2"/>
      <c r="BK137" s="2"/>
      <c r="BL137" s="1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</row>
    <row r="138" spans="11:87" x14ac:dyDescent="0.15">
      <c r="K138" s="2"/>
      <c r="L138" s="2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N138" s="9"/>
      <c r="AO138" s="9"/>
      <c r="AP138" s="9"/>
      <c r="AU138" s="9"/>
      <c r="AV138" s="9"/>
      <c r="AW138" s="9"/>
      <c r="AX138" s="7"/>
      <c r="AY138" s="9"/>
      <c r="AZ138" s="9"/>
      <c r="BA138" s="9"/>
      <c r="BB138" s="9"/>
      <c r="BC138" s="9"/>
      <c r="BD138" s="9"/>
      <c r="BE138" s="9"/>
      <c r="BF138" s="9"/>
      <c r="BG138" s="2"/>
      <c r="BH138" s="2"/>
      <c r="BI138" s="2"/>
      <c r="BJ138" s="2"/>
      <c r="BK138" s="2"/>
      <c r="BL138" s="1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spans="11:87" x14ac:dyDescent="0.15">
      <c r="K139" s="2"/>
      <c r="L139" s="2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N139" s="9"/>
      <c r="AO139" s="9"/>
      <c r="AP139" s="9"/>
      <c r="AU139" s="9"/>
      <c r="AV139" s="9"/>
      <c r="AW139" s="9"/>
      <c r="AX139" s="7"/>
      <c r="AY139" s="9"/>
      <c r="AZ139" s="9"/>
      <c r="BA139" s="9"/>
      <c r="BB139" s="9"/>
      <c r="BC139" s="9"/>
      <c r="BD139" s="9"/>
      <c r="BE139" s="9"/>
      <c r="BF139" s="9"/>
      <c r="BG139" s="2"/>
      <c r="BH139" s="2"/>
      <c r="BI139" s="2"/>
      <c r="BJ139" s="2"/>
      <c r="BK139" s="2"/>
      <c r="BL139" s="1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</row>
    <row r="140" spans="11:87" x14ac:dyDescent="0.15">
      <c r="K140" s="2"/>
      <c r="L140" s="2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N140" s="9"/>
      <c r="AO140" s="9"/>
      <c r="AP140" s="9"/>
      <c r="AU140" s="9"/>
      <c r="AV140" s="9"/>
      <c r="AW140" s="9"/>
      <c r="AX140" s="7"/>
      <c r="AY140" s="9"/>
      <c r="AZ140" s="9"/>
      <c r="BA140" s="9"/>
      <c r="BB140" s="9"/>
      <c r="BC140" s="9"/>
      <c r="BD140" s="9"/>
      <c r="BE140" s="9"/>
      <c r="BF140" s="9"/>
      <c r="BG140" s="2"/>
      <c r="BH140" s="2"/>
      <c r="BI140" s="2"/>
      <c r="BJ140" s="2"/>
      <c r="BK140" s="2"/>
      <c r="BL140" s="1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</row>
    <row r="141" spans="11:87" x14ac:dyDescent="0.15">
      <c r="K141" s="2"/>
      <c r="L141" s="2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N141" s="9"/>
      <c r="AO141" s="9"/>
      <c r="AP141" s="9"/>
      <c r="AU141" s="9"/>
      <c r="AV141" s="9"/>
      <c r="AW141" s="9"/>
      <c r="AX141" s="7"/>
      <c r="AY141" s="9"/>
      <c r="AZ141" s="9"/>
      <c r="BA141" s="9"/>
      <c r="BB141" s="9"/>
      <c r="BC141" s="9"/>
      <c r="BD141" s="9"/>
      <c r="BE141" s="9"/>
      <c r="BF141" s="9"/>
      <c r="BG141" s="2"/>
      <c r="BH141" s="2"/>
      <c r="BI141" s="2"/>
      <c r="BJ141" s="2"/>
      <c r="BK141" s="2"/>
      <c r="BL141" s="1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</row>
    <row r="142" spans="11:87" x14ac:dyDescent="0.15">
      <c r="K142" s="2"/>
      <c r="L142" s="2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N142" s="9"/>
      <c r="AO142" s="9"/>
      <c r="AP142" s="9"/>
      <c r="AU142" s="9"/>
      <c r="AV142" s="9"/>
      <c r="AW142" s="9"/>
      <c r="AX142" s="7"/>
      <c r="AY142" s="9"/>
      <c r="AZ142" s="9"/>
      <c r="BA142" s="9"/>
      <c r="BB142" s="9"/>
      <c r="BC142" s="9"/>
      <c r="BD142" s="9"/>
      <c r="BE142" s="9"/>
      <c r="BF142" s="9"/>
      <c r="BG142" s="2"/>
      <c r="BH142" s="2"/>
      <c r="BI142" s="2"/>
      <c r="BJ142" s="2"/>
      <c r="BK142" s="2"/>
      <c r="BL142" s="1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spans="11:87" x14ac:dyDescent="0.15">
      <c r="K143" s="2"/>
      <c r="L143" s="2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N143" s="9"/>
      <c r="AO143" s="9"/>
      <c r="AP143" s="9"/>
      <c r="AU143" s="9"/>
      <c r="AV143" s="9"/>
      <c r="AW143" s="9"/>
      <c r="AX143" s="7"/>
      <c r="AY143" s="9"/>
      <c r="AZ143" s="9"/>
      <c r="BA143" s="9"/>
      <c r="BB143" s="9"/>
      <c r="BC143" s="9"/>
      <c r="BD143" s="9"/>
      <c r="BE143" s="9"/>
      <c r="BF143" s="9"/>
      <c r="BG143" s="2"/>
      <c r="BH143" s="2"/>
      <c r="BI143" s="2"/>
      <c r="BJ143" s="2"/>
      <c r="BK143" s="2"/>
      <c r="BL143" s="1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</row>
    <row r="144" spans="11:87" x14ac:dyDescent="0.15">
      <c r="K144" s="2"/>
      <c r="L144" s="2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N144" s="9"/>
      <c r="AO144" s="9"/>
      <c r="AP144" s="9"/>
      <c r="AU144" s="9"/>
      <c r="AV144" s="9"/>
      <c r="AW144" s="9"/>
      <c r="AX144" s="7"/>
      <c r="AY144" s="9"/>
      <c r="AZ144" s="9"/>
      <c r="BA144" s="9"/>
      <c r="BB144" s="9"/>
      <c r="BC144" s="9"/>
      <c r="BD144" s="9"/>
      <c r="BE144" s="9"/>
      <c r="BF144" s="9"/>
      <c r="BG144" s="2"/>
      <c r="BH144" s="2"/>
      <c r="BI144" s="2"/>
      <c r="BJ144" s="2"/>
      <c r="BK144" s="2"/>
      <c r="BL144" s="1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</row>
    <row r="145" spans="11:87" x14ac:dyDescent="0.15">
      <c r="K145" s="2"/>
      <c r="L145" s="2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N145" s="9"/>
      <c r="AO145" s="9"/>
      <c r="AP145" s="9"/>
      <c r="AU145" s="9"/>
      <c r="AV145" s="9"/>
      <c r="AW145" s="9"/>
      <c r="AX145" s="7"/>
      <c r="AY145" s="9"/>
      <c r="AZ145" s="9"/>
      <c r="BA145" s="9"/>
      <c r="BB145" s="9"/>
      <c r="BC145" s="9"/>
      <c r="BD145" s="9"/>
      <c r="BE145" s="9"/>
      <c r="BF145" s="9"/>
      <c r="BG145" s="2"/>
      <c r="BH145" s="2"/>
      <c r="BI145" s="2"/>
      <c r="BJ145" s="2"/>
      <c r="BK145" s="2"/>
      <c r="BL145" s="1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</row>
    <row r="146" spans="11:87" x14ac:dyDescent="0.15">
      <c r="K146" s="2"/>
      <c r="L146" s="2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N146" s="9"/>
      <c r="AO146" s="9"/>
      <c r="AP146" s="9"/>
      <c r="AU146" s="9"/>
      <c r="AV146" s="9"/>
      <c r="AW146" s="9"/>
      <c r="AX146" s="7"/>
      <c r="AY146" s="9"/>
      <c r="AZ146" s="9"/>
      <c r="BA146" s="9"/>
      <c r="BB146" s="9"/>
      <c r="BC146" s="9"/>
      <c r="BD146" s="9"/>
      <c r="BE146" s="9"/>
      <c r="BF146" s="9"/>
      <c r="BG146" s="2"/>
      <c r="BH146" s="2"/>
      <c r="BI146" s="2"/>
      <c r="BJ146" s="2"/>
      <c r="BK146" s="2"/>
      <c r="BL146" s="1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</row>
    <row r="147" spans="11:87" x14ac:dyDescent="0.15">
      <c r="K147" s="2"/>
      <c r="L147" s="2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N147" s="9"/>
      <c r="AO147" s="9"/>
      <c r="AP147" s="9"/>
      <c r="AU147" s="9"/>
      <c r="AV147" s="9"/>
      <c r="AW147" s="9"/>
      <c r="AX147" s="7"/>
      <c r="AY147" s="9"/>
      <c r="AZ147" s="9"/>
      <c r="BA147" s="9"/>
      <c r="BB147" s="9"/>
      <c r="BC147" s="9"/>
      <c r="BD147" s="9"/>
      <c r="BE147" s="9"/>
      <c r="BF147" s="9"/>
      <c r="BG147" s="12"/>
      <c r="BH147" s="12"/>
      <c r="BI147" s="12"/>
      <c r="BJ147" s="12"/>
      <c r="BK147" s="12"/>
      <c r="BL147" s="1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</row>
    <row r="148" spans="11:87" x14ac:dyDescent="0.15">
      <c r="K148" s="2"/>
      <c r="L148" s="2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N148" s="9"/>
      <c r="AO148" s="9"/>
      <c r="AP148" s="9"/>
      <c r="AU148" s="9"/>
      <c r="AV148" s="9"/>
      <c r="AW148" s="9"/>
      <c r="AX148" s="7"/>
      <c r="AY148" s="9"/>
      <c r="AZ148" s="9"/>
      <c r="BA148" s="9"/>
      <c r="BB148" s="9"/>
      <c r="BC148" s="9"/>
      <c r="BD148" s="9"/>
      <c r="BE148" s="9"/>
      <c r="BF148" s="9"/>
      <c r="BG148" s="12"/>
      <c r="BH148" s="12"/>
      <c r="BI148" s="12"/>
      <c r="BJ148" s="12"/>
      <c r="BK148" s="12"/>
      <c r="BL148" s="1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</row>
    <row r="149" spans="11:87" x14ac:dyDescent="0.15">
      <c r="K149" s="2"/>
      <c r="L149" s="2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N149" s="9"/>
      <c r="AO149" s="9"/>
      <c r="AP149" s="9"/>
      <c r="AU149" s="9"/>
      <c r="AV149" s="9"/>
      <c r="AW149" s="9"/>
      <c r="AX149" s="7"/>
      <c r="AY149" s="9"/>
      <c r="AZ149" s="9"/>
      <c r="BA149" s="9"/>
      <c r="BB149" s="9"/>
      <c r="BC149" s="9"/>
      <c r="BD149" s="9"/>
      <c r="BE149" s="9"/>
      <c r="BF149" s="9"/>
      <c r="BG149" s="12"/>
      <c r="BH149" s="12"/>
      <c r="BI149" s="12"/>
      <c r="BJ149" s="12"/>
      <c r="BK149" s="12"/>
      <c r="BL149" s="1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</row>
    <row r="150" spans="11:87" x14ac:dyDescent="0.15">
      <c r="K150" s="2"/>
      <c r="L150" s="2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N150" s="9"/>
      <c r="AO150" s="9"/>
      <c r="AP150" s="9"/>
      <c r="AU150" s="9"/>
      <c r="AV150" s="9"/>
      <c r="AW150" s="9"/>
      <c r="AX150" s="7"/>
      <c r="AY150" s="9"/>
      <c r="AZ150" s="9"/>
      <c r="BA150" s="9"/>
      <c r="BB150" s="9"/>
      <c r="BC150" s="9"/>
      <c r="BD150" s="9"/>
      <c r="BE150" s="9"/>
      <c r="BF150" s="9"/>
      <c r="BG150" s="12"/>
      <c r="BH150" s="12"/>
      <c r="BI150" s="12"/>
      <c r="BJ150" s="12"/>
      <c r="BK150" s="12"/>
      <c r="BL150" s="1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</row>
    <row r="151" spans="11:87" x14ac:dyDescent="0.15">
      <c r="K151" s="2"/>
      <c r="L151" s="2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N151" s="9"/>
      <c r="AO151" s="9"/>
      <c r="AP151" s="9"/>
      <c r="AU151" s="9"/>
      <c r="AV151" s="9"/>
      <c r="AW151" s="9"/>
      <c r="AX151" s="7"/>
      <c r="AY151" s="9"/>
      <c r="AZ151" s="9"/>
      <c r="BA151" s="9"/>
      <c r="BB151" s="9"/>
      <c r="BC151" s="9"/>
      <c r="BD151" s="9"/>
      <c r="BE151" s="9"/>
      <c r="BF151" s="9"/>
      <c r="BG151" s="12"/>
      <c r="BH151" s="12"/>
      <c r="BI151" s="12"/>
      <c r="BJ151" s="12"/>
      <c r="BK151" s="12"/>
      <c r="BL151" s="1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</row>
    <row r="152" spans="11:87" x14ac:dyDescent="0.15">
      <c r="K152" s="2"/>
      <c r="L152" s="2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N152" s="9"/>
      <c r="AO152" s="9"/>
      <c r="AP152" s="9"/>
      <c r="AU152" s="9"/>
      <c r="AV152" s="9"/>
      <c r="AW152" s="9"/>
      <c r="AX152" s="7"/>
      <c r="AY152" s="9"/>
      <c r="AZ152" s="9"/>
      <c r="BA152" s="9"/>
      <c r="BB152" s="9"/>
      <c r="BC152" s="9"/>
      <c r="BD152" s="9"/>
      <c r="BE152" s="9"/>
      <c r="BF152" s="9"/>
      <c r="BG152" s="12"/>
      <c r="BH152" s="12"/>
      <c r="BI152" s="12"/>
      <c r="BJ152" s="12"/>
      <c r="BK152" s="12"/>
      <c r="BL152" s="1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</row>
    <row r="153" spans="11:87" x14ac:dyDescent="0.15">
      <c r="K153" s="2"/>
      <c r="L153" s="2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N153" s="9"/>
      <c r="AO153" s="9"/>
      <c r="AP153" s="9"/>
      <c r="AU153" s="9"/>
      <c r="AV153" s="9"/>
      <c r="AW153" s="9"/>
      <c r="AX153" s="7"/>
      <c r="AY153" s="9"/>
      <c r="AZ153" s="9"/>
      <c r="BA153" s="9"/>
      <c r="BB153" s="9"/>
      <c r="BC153" s="9"/>
      <c r="BD153" s="9"/>
      <c r="BE153" s="9"/>
      <c r="BF153" s="9"/>
      <c r="BG153" s="12"/>
      <c r="BH153" s="12"/>
      <c r="BI153" s="12"/>
      <c r="BJ153" s="12"/>
      <c r="BK153" s="12"/>
      <c r="BL153" s="1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spans="11:87" x14ac:dyDescent="0.15">
      <c r="K154" s="2"/>
      <c r="L154" s="2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N154" s="9"/>
      <c r="AO154" s="9"/>
      <c r="AP154" s="9"/>
      <c r="AU154" s="9"/>
      <c r="AV154" s="9"/>
      <c r="AW154" s="9"/>
      <c r="AX154" s="7"/>
      <c r="AY154" s="9"/>
      <c r="AZ154" s="9"/>
      <c r="BA154" s="9"/>
      <c r="BB154" s="9"/>
      <c r="BC154" s="9"/>
      <c r="BD154" s="9"/>
      <c r="BE154" s="9"/>
      <c r="BF154" s="9"/>
      <c r="BG154" s="12"/>
      <c r="BH154" s="12"/>
      <c r="BI154" s="12"/>
      <c r="BJ154" s="12"/>
      <c r="BK154" s="12"/>
      <c r="BL154" s="1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spans="11:87" x14ac:dyDescent="0.15">
      <c r="K155" s="2"/>
      <c r="L155" s="2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N155" s="9"/>
      <c r="AO155" s="9"/>
      <c r="AP155" s="9"/>
      <c r="AU155" s="9"/>
      <c r="AV155" s="9"/>
      <c r="AW155" s="9"/>
      <c r="AX155" s="7"/>
      <c r="AY155" s="9"/>
      <c r="AZ155" s="9"/>
      <c r="BA155" s="9"/>
      <c r="BB155" s="9"/>
      <c r="BC155" s="9"/>
      <c r="BD155" s="9"/>
      <c r="BE155" s="9"/>
      <c r="BF155" s="9"/>
      <c r="BG155" s="12"/>
      <c r="BH155" s="12"/>
      <c r="BI155" s="12"/>
      <c r="BJ155" s="12"/>
      <c r="BK155" s="12"/>
      <c r="BL155" s="1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spans="11:87" x14ac:dyDescent="0.15">
      <c r="K156" s="2"/>
      <c r="L156" s="2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N156" s="9"/>
      <c r="AO156" s="9"/>
      <c r="AP156" s="9"/>
      <c r="AU156" s="9"/>
      <c r="AV156" s="9"/>
      <c r="AW156" s="9"/>
      <c r="AX156" s="7"/>
      <c r="AY156" s="9"/>
      <c r="AZ156" s="9"/>
      <c r="BA156" s="9"/>
      <c r="BB156" s="9"/>
      <c r="BC156" s="9"/>
      <c r="BD156" s="9"/>
      <c r="BE156" s="9"/>
      <c r="BF156" s="9"/>
      <c r="BG156" s="12"/>
      <c r="BH156" s="12"/>
      <c r="BI156" s="12"/>
      <c r="BJ156" s="12"/>
      <c r="BK156" s="12"/>
      <c r="BL156" s="1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spans="11:87" x14ac:dyDescent="0.15">
      <c r="K157" s="2"/>
      <c r="L157" s="2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N157" s="9"/>
      <c r="AO157" s="9"/>
      <c r="AP157" s="9"/>
      <c r="AU157" s="9"/>
      <c r="AV157" s="9"/>
      <c r="AW157" s="9"/>
      <c r="AX157" s="7"/>
      <c r="AY157" s="9"/>
      <c r="AZ157" s="9"/>
      <c r="BA157" s="9"/>
      <c r="BB157" s="9"/>
      <c r="BC157" s="9"/>
      <c r="BD157" s="9"/>
      <c r="BE157" s="9"/>
      <c r="BF157" s="9"/>
      <c r="BG157" s="12"/>
      <c r="BH157" s="12"/>
      <c r="BI157" s="12"/>
      <c r="BJ157" s="12"/>
      <c r="BK157" s="12"/>
      <c r="BL157" s="1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11:87" x14ac:dyDescent="0.15">
      <c r="K158" s="2"/>
      <c r="L158" s="2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N158" s="9"/>
      <c r="AO158" s="9"/>
      <c r="AP158" s="9"/>
      <c r="AU158" s="9"/>
      <c r="AV158" s="9"/>
      <c r="AW158" s="9"/>
      <c r="AX158" s="7"/>
      <c r="AY158" s="9"/>
      <c r="AZ158" s="9"/>
      <c r="BA158" s="9"/>
      <c r="BB158" s="9"/>
      <c r="BC158" s="9"/>
      <c r="BD158" s="9"/>
      <c r="BE158" s="9"/>
      <c r="BF158" s="9"/>
      <c r="BG158" s="12"/>
      <c r="BH158" s="12"/>
      <c r="BI158" s="12"/>
      <c r="BJ158" s="12"/>
      <c r="BK158" s="12"/>
      <c r="BL158" s="1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11:87" x14ac:dyDescent="0.15">
      <c r="K159" s="2"/>
      <c r="L159" s="2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N159" s="9"/>
      <c r="AO159" s="9"/>
      <c r="AP159" s="9"/>
      <c r="AU159" s="9"/>
      <c r="AV159" s="9"/>
      <c r="AW159" s="9"/>
      <c r="AX159" s="7"/>
      <c r="AY159" s="9"/>
      <c r="AZ159" s="9"/>
      <c r="BA159" s="9"/>
      <c r="BB159" s="9"/>
      <c r="BC159" s="9"/>
      <c r="BD159" s="9"/>
      <c r="BE159" s="9"/>
      <c r="BF159" s="9"/>
      <c r="BG159" s="12"/>
      <c r="BH159" s="12"/>
      <c r="BI159" s="12"/>
      <c r="BJ159" s="12"/>
      <c r="BK159" s="12"/>
      <c r="BL159" s="1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11:87" x14ac:dyDescent="0.15">
      <c r="K160" s="2"/>
      <c r="L160" s="2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N160" s="9"/>
      <c r="AO160" s="9"/>
      <c r="AP160" s="9"/>
      <c r="AU160" s="9"/>
      <c r="AV160" s="9"/>
      <c r="AW160" s="9"/>
      <c r="AX160" s="7"/>
      <c r="AY160" s="9"/>
      <c r="AZ160" s="9"/>
      <c r="BA160" s="9"/>
      <c r="BB160" s="9"/>
      <c r="BC160" s="9"/>
      <c r="BD160" s="9"/>
      <c r="BE160" s="9"/>
      <c r="BF160" s="9"/>
      <c r="BG160" s="12"/>
      <c r="BH160" s="12"/>
      <c r="BI160" s="12"/>
      <c r="BJ160" s="12"/>
      <c r="BK160" s="12"/>
      <c r="BL160" s="1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11:87" x14ac:dyDescent="0.15">
      <c r="K161" s="2"/>
      <c r="L161" s="2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N161" s="9"/>
      <c r="AO161" s="9"/>
      <c r="AP161" s="9"/>
      <c r="AU161" s="9"/>
      <c r="AV161" s="9"/>
      <c r="AW161" s="9"/>
      <c r="AX161" s="7"/>
      <c r="AY161" s="9"/>
      <c r="AZ161" s="9"/>
      <c r="BA161" s="9"/>
      <c r="BB161" s="9"/>
      <c r="BC161" s="9"/>
      <c r="BD161" s="9"/>
      <c r="BE161" s="9"/>
      <c r="BF161" s="9"/>
      <c r="BG161" s="12"/>
      <c r="BH161" s="12"/>
      <c r="BI161" s="12"/>
      <c r="BJ161" s="12"/>
      <c r="BK161" s="12"/>
      <c r="BL161" s="1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11:87" x14ac:dyDescent="0.15">
      <c r="K162" s="2"/>
      <c r="L162" s="2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N162" s="9"/>
      <c r="AO162" s="9"/>
      <c r="AP162" s="9"/>
      <c r="AU162" s="9"/>
      <c r="AV162" s="9"/>
      <c r="AW162" s="9"/>
      <c r="AX162" s="7"/>
      <c r="AY162" s="9"/>
      <c r="AZ162" s="9"/>
      <c r="BA162" s="9"/>
      <c r="BB162" s="9"/>
      <c r="BC162" s="9"/>
      <c r="BD162" s="9"/>
      <c r="BE162" s="9"/>
      <c r="BF162" s="9"/>
      <c r="BG162" s="12"/>
      <c r="BH162" s="12"/>
      <c r="BI162" s="12"/>
      <c r="BJ162" s="12"/>
      <c r="BK162" s="12"/>
      <c r="BL162" s="1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11:87" x14ac:dyDescent="0.15">
      <c r="K163" s="2"/>
      <c r="L163" s="2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N163" s="9"/>
      <c r="AO163" s="9"/>
      <c r="AP163" s="9"/>
      <c r="AU163" s="9"/>
      <c r="AV163" s="9"/>
      <c r="AW163" s="9"/>
      <c r="AX163" s="7"/>
      <c r="AY163" s="9"/>
      <c r="AZ163" s="9"/>
      <c r="BA163" s="9"/>
      <c r="BB163" s="9"/>
      <c r="BC163" s="9"/>
      <c r="BD163" s="9"/>
      <c r="BE163" s="9"/>
      <c r="BF163" s="9"/>
      <c r="BG163" s="12"/>
      <c r="BH163" s="12"/>
      <c r="BI163" s="12"/>
      <c r="BJ163" s="12"/>
      <c r="BK163" s="12"/>
      <c r="BL163" s="1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11:87" x14ac:dyDescent="0.15">
      <c r="K164" s="2"/>
      <c r="L164" s="2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N164" s="9"/>
      <c r="AO164" s="9"/>
      <c r="AP164" s="9"/>
      <c r="AU164" s="9"/>
      <c r="AV164" s="9"/>
      <c r="AW164" s="9"/>
      <c r="AX164" s="7"/>
      <c r="AY164" s="9"/>
      <c r="AZ164" s="9"/>
      <c r="BA164" s="9"/>
      <c r="BB164" s="9"/>
      <c r="BC164" s="9"/>
      <c r="BD164" s="9"/>
      <c r="BE164" s="9"/>
      <c r="BF164" s="9"/>
      <c r="BG164" s="12"/>
      <c r="BH164" s="12"/>
      <c r="BI164" s="12"/>
      <c r="BJ164" s="12"/>
      <c r="BK164" s="12"/>
      <c r="BL164" s="1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11:87" x14ac:dyDescent="0.15">
      <c r="K165" s="2"/>
      <c r="L165" s="2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N165" s="9"/>
      <c r="AO165" s="9"/>
      <c r="AP165" s="9"/>
      <c r="AU165" s="9"/>
      <c r="AV165" s="9"/>
      <c r="AW165" s="9"/>
      <c r="AX165" s="7"/>
      <c r="AY165" s="9"/>
      <c r="AZ165" s="9"/>
      <c r="BA165" s="9"/>
      <c r="BB165" s="9"/>
      <c r="BC165" s="9"/>
      <c r="BD165" s="9"/>
      <c r="BE165" s="9"/>
      <c r="BF165" s="9"/>
      <c r="BG165" s="12"/>
      <c r="BH165" s="12"/>
      <c r="BI165" s="12"/>
      <c r="BJ165" s="12"/>
      <c r="BK165" s="12"/>
      <c r="BL165" s="1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11:87" x14ac:dyDescent="0.15">
      <c r="K166" s="2"/>
      <c r="L166" s="2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N166" s="9"/>
      <c r="AO166" s="9"/>
      <c r="AP166" s="9"/>
      <c r="AU166" s="9"/>
      <c r="AV166" s="9"/>
      <c r="AW166" s="9"/>
      <c r="AX166" s="7"/>
      <c r="AY166" s="9"/>
      <c r="AZ166" s="9"/>
      <c r="BA166" s="9"/>
      <c r="BB166" s="9"/>
      <c r="BC166" s="9"/>
      <c r="BD166" s="9"/>
      <c r="BE166" s="9"/>
      <c r="BF166" s="9"/>
      <c r="BG166" s="12"/>
      <c r="BH166" s="12"/>
      <c r="BI166" s="12"/>
      <c r="BJ166" s="12"/>
      <c r="BK166" s="12"/>
      <c r="BL166" s="1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11:87" x14ac:dyDescent="0.15">
      <c r="K167" s="2"/>
      <c r="L167" s="2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N167" s="9"/>
      <c r="AO167" s="9"/>
      <c r="AP167" s="9"/>
      <c r="AU167" s="9"/>
      <c r="AV167" s="9"/>
      <c r="AW167" s="9"/>
      <c r="AX167" s="7"/>
      <c r="AY167" s="9"/>
      <c r="AZ167" s="9"/>
      <c r="BA167" s="9"/>
      <c r="BB167" s="9"/>
      <c r="BC167" s="9"/>
      <c r="BD167" s="9"/>
      <c r="BE167" s="9"/>
      <c r="BF167" s="9"/>
      <c r="BG167" s="12"/>
      <c r="BH167" s="12"/>
      <c r="BI167" s="12"/>
      <c r="BJ167" s="12"/>
      <c r="BK167" s="12"/>
      <c r="BL167" s="1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11:87" x14ac:dyDescent="0.15">
      <c r="K168" s="2"/>
      <c r="L168" s="2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N168" s="9"/>
      <c r="AO168" s="9"/>
      <c r="AP168" s="9"/>
      <c r="AU168" s="9"/>
      <c r="AV168" s="9"/>
      <c r="AW168" s="9"/>
      <c r="AX168" s="7"/>
      <c r="AY168" s="9"/>
      <c r="AZ168" s="9"/>
      <c r="BA168" s="9"/>
      <c r="BB168" s="9"/>
      <c r="BC168" s="9"/>
      <c r="BD168" s="9"/>
      <c r="BE168" s="9"/>
      <c r="BF168" s="9"/>
      <c r="BG168" s="12"/>
      <c r="BH168" s="12"/>
      <c r="BI168" s="12"/>
      <c r="BJ168" s="12"/>
      <c r="BK168" s="12"/>
      <c r="BL168" s="1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11:87" x14ac:dyDescent="0.15">
      <c r="K169" s="2"/>
      <c r="L169" s="2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N169" s="9"/>
      <c r="AO169" s="9"/>
      <c r="AP169" s="9"/>
      <c r="AU169" s="9"/>
      <c r="AV169" s="9"/>
      <c r="AW169" s="9"/>
      <c r="AX169" s="7"/>
      <c r="AY169" s="9"/>
      <c r="AZ169" s="9"/>
      <c r="BA169" s="9"/>
      <c r="BB169" s="9"/>
      <c r="BC169" s="9"/>
      <c r="BD169" s="9"/>
      <c r="BE169" s="9"/>
      <c r="BF169" s="9"/>
      <c r="BG169" s="12"/>
      <c r="BH169" s="12"/>
      <c r="BI169" s="12"/>
      <c r="BJ169" s="12"/>
      <c r="BK169" s="12"/>
      <c r="BL169" s="1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11:87" x14ac:dyDescent="0.15">
      <c r="K170" s="2"/>
      <c r="L170" s="2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N170" s="9"/>
      <c r="AO170" s="9"/>
      <c r="AP170" s="9"/>
      <c r="AU170" s="9"/>
      <c r="AV170" s="9"/>
      <c r="AW170" s="9"/>
      <c r="AX170" s="7"/>
      <c r="AY170" s="9"/>
      <c r="AZ170" s="9"/>
      <c r="BA170" s="9"/>
      <c r="BB170" s="9"/>
      <c r="BC170" s="9"/>
      <c r="BD170" s="9"/>
      <c r="BE170" s="9"/>
      <c r="BF170" s="9"/>
      <c r="BG170" s="12"/>
      <c r="BH170" s="12"/>
      <c r="BI170" s="12"/>
      <c r="BJ170" s="12"/>
      <c r="BK170" s="12"/>
      <c r="BL170" s="1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11:87" x14ac:dyDescent="0.15">
      <c r="K171" s="2"/>
      <c r="L171" s="2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N171" s="9"/>
      <c r="AO171" s="9"/>
      <c r="AP171" s="9"/>
      <c r="AU171" s="9"/>
      <c r="AV171" s="9"/>
      <c r="AW171" s="9"/>
      <c r="AX171" s="7"/>
      <c r="AY171" s="9"/>
      <c r="AZ171" s="9"/>
      <c r="BA171" s="9"/>
      <c r="BB171" s="9"/>
      <c r="BC171" s="9"/>
      <c r="BD171" s="9"/>
      <c r="BE171" s="9"/>
      <c r="BF171" s="9"/>
      <c r="BG171" s="12"/>
      <c r="BH171" s="12"/>
      <c r="BI171" s="12"/>
      <c r="BJ171" s="12"/>
      <c r="BK171" s="12"/>
      <c r="BL171" s="1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11:87" x14ac:dyDescent="0.15">
      <c r="K172" s="2"/>
      <c r="L172" s="2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N172" s="9"/>
      <c r="AO172" s="9"/>
      <c r="AP172" s="9"/>
      <c r="AU172" s="9"/>
      <c r="AV172" s="9"/>
      <c r="AW172" s="9"/>
      <c r="AX172" s="7"/>
      <c r="AY172" s="9"/>
      <c r="AZ172" s="9"/>
      <c r="BA172" s="9"/>
      <c r="BB172" s="9"/>
      <c r="BC172" s="9"/>
      <c r="BD172" s="9"/>
      <c r="BE172" s="9"/>
      <c r="BF172" s="9"/>
      <c r="BG172" s="12"/>
      <c r="BH172" s="12"/>
      <c r="BI172" s="12"/>
      <c r="BJ172" s="12"/>
      <c r="BK172" s="12"/>
      <c r="BL172" s="1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11:87" x14ac:dyDescent="0.15">
      <c r="K173" s="2"/>
      <c r="L173" s="2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N173" s="9"/>
      <c r="AO173" s="9"/>
      <c r="AP173" s="9"/>
      <c r="AU173" s="9"/>
      <c r="AV173" s="9"/>
      <c r="AW173" s="9"/>
      <c r="AX173" s="7"/>
      <c r="AY173" s="9"/>
      <c r="AZ173" s="9"/>
      <c r="BA173" s="9"/>
      <c r="BB173" s="9"/>
      <c r="BC173" s="9"/>
      <c r="BD173" s="9"/>
      <c r="BE173" s="9"/>
      <c r="BF173" s="9"/>
      <c r="BG173" s="12"/>
      <c r="BH173" s="12"/>
      <c r="BI173" s="12"/>
      <c r="BJ173" s="12"/>
      <c r="BK173" s="12"/>
      <c r="BL173" s="1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11:87" x14ac:dyDescent="0.15">
      <c r="K174" s="2"/>
      <c r="L174" s="2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N174" s="9"/>
      <c r="AO174" s="9"/>
      <c r="AP174" s="9"/>
      <c r="AU174" s="9"/>
      <c r="AV174" s="9"/>
      <c r="AW174" s="9"/>
      <c r="AX174" s="7"/>
      <c r="AY174" s="9"/>
      <c r="AZ174" s="9"/>
      <c r="BA174" s="9"/>
      <c r="BB174" s="9"/>
      <c r="BC174" s="9"/>
      <c r="BD174" s="9"/>
      <c r="BE174" s="9"/>
      <c r="BF174" s="9"/>
      <c r="BG174" s="12"/>
      <c r="BH174" s="12"/>
      <c r="BI174" s="12"/>
      <c r="BJ174" s="12"/>
      <c r="BK174" s="12"/>
      <c r="BL174" s="1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spans="11:87" x14ac:dyDescent="0.15">
      <c r="K175" s="2"/>
      <c r="L175" s="2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N175" s="9"/>
      <c r="AO175" s="9"/>
      <c r="AP175" s="9"/>
      <c r="AU175" s="9"/>
      <c r="AV175" s="9"/>
      <c r="AW175" s="9"/>
      <c r="AX175" s="7"/>
      <c r="AY175" s="9"/>
      <c r="AZ175" s="9"/>
      <c r="BA175" s="9"/>
      <c r="BB175" s="9"/>
      <c r="BC175" s="9"/>
      <c r="BD175" s="9"/>
      <c r="BE175" s="9"/>
      <c r="BF175" s="9"/>
      <c r="BG175" s="12"/>
      <c r="BH175" s="12"/>
      <c r="BI175" s="12"/>
      <c r="BJ175" s="12"/>
      <c r="BK175" s="12"/>
      <c r="BL175" s="1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</row>
    <row r="176" spans="11:87" x14ac:dyDescent="0.15">
      <c r="K176" s="2"/>
      <c r="L176" s="2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N176" s="9"/>
      <c r="AO176" s="9"/>
      <c r="AP176" s="9"/>
      <c r="AU176" s="9"/>
      <c r="AV176" s="9"/>
      <c r="AW176" s="9"/>
      <c r="AX176" s="7"/>
      <c r="AY176" s="9"/>
      <c r="AZ176" s="9"/>
      <c r="BA176" s="9"/>
      <c r="BB176" s="9"/>
      <c r="BC176" s="9"/>
      <c r="BD176" s="9"/>
      <c r="BE176" s="9"/>
      <c r="BF176" s="9"/>
      <c r="BG176" s="12"/>
      <c r="BH176" s="12"/>
      <c r="BI176" s="12"/>
      <c r="BJ176" s="12"/>
      <c r="BK176" s="12"/>
      <c r="BL176" s="1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spans="11:87" x14ac:dyDescent="0.15">
      <c r="K177" s="2"/>
      <c r="L177" s="2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N177" s="9"/>
      <c r="AO177" s="9"/>
      <c r="AP177" s="9"/>
      <c r="AU177" s="9"/>
      <c r="AV177" s="9"/>
      <c r="AW177" s="9"/>
      <c r="AX177" s="7"/>
      <c r="AY177" s="9"/>
      <c r="AZ177" s="9"/>
      <c r="BA177" s="9"/>
      <c r="BB177" s="9"/>
      <c r="BC177" s="9"/>
      <c r="BD177" s="9"/>
      <c r="BE177" s="9"/>
      <c r="BF177" s="9"/>
      <c r="BG177" s="12"/>
      <c r="BH177" s="12"/>
      <c r="BI177" s="12"/>
      <c r="BJ177" s="12"/>
      <c r="BK177" s="12"/>
      <c r="BL177" s="1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</row>
    <row r="178" spans="11:87" x14ac:dyDescent="0.15">
      <c r="K178" s="2"/>
      <c r="L178" s="2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N178" s="9"/>
      <c r="AO178" s="9"/>
      <c r="AP178" s="9"/>
      <c r="AU178" s="9"/>
      <c r="AV178" s="9"/>
      <c r="AW178" s="9"/>
      <c r="AY178" s="9"/>
      <c r="AZ178" s="9"/>
      <c r="BA178" s="9"/>
      <c r="BB178" s="9"/>
      <c r="BC178" s="9"/>
      <c r="BD178" s="9"/>
      <c r="BE178" s="9"/>
      <c r="BF178" s="9"/>
      <c r="BG178" s="12"/>
      <c r="BH178" s="12"/>
      <c r="BI178" s="12"/>
      <c r="BJ178" s="12"/>
      <c r="BK178" s="12"/>
      <c r="BL178" s="1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</row>
    <row r="179" spans="11:87" x14ac:dyDescent="0.15">
      <c r="K179" s="2"/>
      <c r="L179" s="2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N179" s="9"/>
      <c r="AO179" s="9"/>
      <c r="AP179" s="9"/>
      <c r="AU179" s="9"/>
      <c r="AV179" s="9"/>
      <c r="AW179" s="9"/>
      <c r="AY179" s="9"/>
      <c r="AZ179" s="9"/>
      <c r="BA179" s="9"/>
      <c r="BB179" s="9"/>
      <c r="BC179" s="9"/>
      <c r="BD179" s="9"/>
      <c r="BE179" s="9"/>
      <c r="BF179" s="9"/>
      <c r="BG179" s="12"/>
      <c r="BH179" s="12"/>
      <c r="BI179" s="12"/>
      <c r="BJ179" s="12"/>
      <c r="BK179" s="12"/>
      <c r="BL179" s="1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</row>
    <row r="180" spans="11:87" x14ac:dyDescent="0.15">
      <c r="K180" s="2"/>
      <c r="L180" s="2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N180" s="9"/>
      <c r="AO180" s="9"/>
      <c r="AP180" s="9"/>
      <c r="AU180" s="9"/>
      <c r="AV180" s="9"/>
      <c r="AW180" s="9"/>
      <c r="AY180" s="9"/>
      <c r="AZ180" s="9"/>
      <c r="BA180" s="9"/>
      <c r="BB180" s="9"/>
      <c r="BC180" s="9"/>
      <c r="BD180" s="9"/>
      <c r="BE180" s="9"/>
      <c r="BF180" s="9"/>
      <c r="BG180" s="12"/>
      <c r="BH180" s="12"/>
      <c r="BI180" s="12"/>
      <c r="BJ180" s="12"/>
      <c r="BK180" s="12"/>
      <c r="BL180" s="1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spans="11:87" x14ac:dyDescent="0.15">
      <c r="K181" s="2"/>
      <c r="L181" s="2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N181" s="9"/>
      <c r="AO181" s="9"/>
      <c r="AP181" s="9"/>
      <c r="AU181" s="9"/>
      <c r="AV181" s="9"/>
      <c r="AW181" s="9"/>
      <c r="AY181" s="9"/>
      <c r="AZ181" s="9"/>
      <c r="BA181" s="9"/>
      <c r="BB181" s="9"/>
      <c r="BC181" s="9"/>
      <c r="BD181" s="9"/>
      <c r="BE181" s="9"/>
      <c r="BF181" s="9"/>
      <c r="BG181" s="12"/>
      <c r="BH181" s="12"/>
      <c r="BI181" s="12"/>
      <c r="BJ181" s="12"/>
      <c r="BK181" s="12"/>
      <c r="BL181" s="1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spans="11:87" x14ac:dyDescent="0.15">
      <c r="K182" s="2"/>
      <c r="L182" s="2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N182" s="9"/>
      <c r="AO182" s="9"/>
      <c r="AP182" s="9"/>
      <c r="AU182" s="9"/>
      <c r="AV182" s="9"/>
      <c r="AW182" s="9"/>
      <c r="AY182" s="9"/>
      <c r="AZ182" s="9"/>
      <c r="BA182" s="9"/>
      <c r="BB182" s="9"/>
      <c r="BC182" s="9"/>
      <c r="BD182" s="9"/>
      <c r="BE182" s="9"/>
      <c r="BF182" s="9"/>
      <c r="BG182" s="12"/>
      <c r="BH182" s="12"/>
      <c r="BI182" s="12"/>
      <c r="BJ182" s="12"/>
      <c r="BK182" s="12"/>
      <c r="BL182" s="1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</row>
    <row r="183" spans="11:87" x14ac:dyDescent="0.15">
      <c r="K183" s="2"/>
      <c r="L183" s="2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N183" s="9"/>
      <c r="AO183" s="9"/>
      <c r="AP183" s="9"/>
      <c r="AU183" s="9"/>
      <c r="AV183" s="9"/>
      <c r="AW183" s="9"/>
      <c r="AY183" s="9"/>
      <c r="AZ183" s="9"/>
      <c r="BA183" s="9"/>
      <c r="BB183" s="9"/>
      <c r="BC183" s="9"/>
      <c r="BD183" s="9"/>
      <c r="BE183" s="9"/>
      <c r="BF183" s="9"/>
      <c r="BG183" s="12"/>
      <c r="BH183" s="12"/>
      <c r="BI183" s="12"/>
      <c r="BJ183" s="12"/>
      <c r="BK183" s="12"/>
      <c r="BL183" s="1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</row>
    <row r="184" spans="11:87" x14ac:dyDescent="0.15">
      <c r="K184" s="2"/>
      <c r="L184" s="2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N184" s="9"/>
      <c r="AO184" s="9"/>
      <c r="AP184" s="9"/>
      <c r="AU184" s="9"/>
      <c r="AV184" s="9"/>
      <c r="AW184" s="9"/>
      <c r="AY184" s="9"/>
      <c r="AZ184" s="9"/>
      <c r="BA184" s="9"/>
      <c r="BB184" s="9"/>
      <c r="BC184" s="9"/>
      <c r="BD184" s="9"/>
      <c r="BE184" s="9"/>
      <c r="BF184" s="9"/>
      <c r="BG184" s="12"/>
      <c r="BH184" s="12"/>
      <c r="BI184" s="12"/>
      <c r="BJ184" s="12"/>
      <c r="BK184" s="12"/>
      <c r="BL184" s="1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</row>
    <row r="185" spans="11:87" x14ac:dyDescent="0.15">
      <c r="K185" s="2"/>
      <c r="L185" s="2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N185" s="9"/>
      <c r="AO185" s="9"/>
      <c r="AP185" s="9"/>
      <c r="AU185" s="9"/>
      <c r="AV185" s="9"/>
      <c r="AW185" s="9"/>
      <c r="AY185" s="9"/>
      <c r="AZ185" s="9"/>
      <c r="BA185" s="9"/>
      <c r="BB185" s="9"/>
      <c r="BC185" s="9"/>
      <c r="BD185" s="9"/>
      <c r="BE185" s="9"/>
      <c r="BF185" s="9"/>
      <c r="BG185" s="12"/>
      <c r="BH185" s="12"/>
      <c r="BI185" s="12"/>
      <c r="BJ185" s="12"/>
      <c r="BK185" s="12"/>
      <c r="BL185" s="1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spans="11:87" x14ac:dyDescent="0.15">
      <c r="K186" s="2"/>
      <c r="L186" s="2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N186" s="9"/>
      <c r="AO186" s="9"/>
      <c r="AP186" s="9"/>
      <c r="AU186" s="9"/>
      <c r="AV186" s="9"/>
      <c r="AW186" s="9"/>
      <c r="AY186" s="9"/>
      <c r="AZ186" s="9"/>
      <c r="BA186" s="9"/>
      <c r="BB186" s="9"/>
      <c r="BC186" s="9"/>
      <c r="BD186" s="9"/>
      <c r="BE186" s="9"/>
      <c r="BF186" s="9"/>
      <c r="BG186" s="12"/>
      <c r="BH186" s="12"/>
      <c r="BI186" s="12"/>
      <c r="BJ186" s="12"/>
      <c r="BK186" s="12"/>
      <c r="BL186" s="1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</row>
    <row r="187" spans="11:87" x14ac:dyDescent="0.15">
      <c r="K187" s="2"/>
      <c r="L187" s="2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N187" s="9"/>
      <c r="AO187" s="9"/>
      <c r="AP187" s="9"/>
      <c r="AU187" s="9"/>
      <c r="AV187" s="9"/>
      <c r="AW187" s="9"/>
      <c r="AY187" s="9"/>
      <c r="AZ187" s="9"/>
      <c r="BA187" s="9"/>
      <c r="BB187" s="9"/>
      <c r="BC187" s="9"/>
      <c r="BD187" s="9"/>
      <c r="BE187" s="9"/>
      <c r="BF187" s="9"/>
      <c r="BG187" s="12"/>
      <c r="BH187" s="12"/>
      <c r="BI187" s="12"/>
      <c r="BJ187" s="12"/>
      <c r="BK187" s="12"/>
      <c r="BL187" s="1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</row>
    <row r="188" spans="11:87" x14ac:dyDescent="0.15">
      <c r="K188" s="2"/>
      <c r="L188" s="2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N188" s="9"/>
      <c r="AO188" s="9"/>
      <c r="AP188" s="9"/>
      <c r="AU188" s="9"/>
      <c r="AV188" s="9"/>
      <c r="AW188" s="9"/>
      <c r="AY188" s="9"/>
      <c r="AZ188" s="9"/>
      <c r="BA188" s="9"/>
      <c r="BB188" s="9"/>
      <c r="BC188" s="9"/>
      <c r="BD188" s="9"/>
      <c r="BE188" s="9"/>
      <c r="BF188" s="9"/>
      <c r="BG188" s="12"/>
      <c r="BH188" s="12"/>
      <c r="BI188" s="12"/>
      <c r="BJ188" s="12"/>
      <c r="BK188" s="12"/>
      <c r="BL188" s="1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</row>
    <row r="189" spans="11:87" x14ac:dyDescent="0.15">
      <c r="K189" s="2"/>
      <c r="L189" s="2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N189" s="9"/>
      <c r="AO189" s="9"/>
      <c r="AP189" s="9"/>
      <c r="AU189" s="9"/>
      <c r="AV189" s="9"/>
      <c r="AW189" s="9"/>
      <c r="AY189" s="9"/>
      <c r="AZ189" s="9"/>
      <c r="BA189" s="9"/>
      <c r="BB189" s="9"/>
      <c r="BC189" s="9"/>
      <c r="BD189" s="9"/>
      <c r="BE189" s="9"/>
      <c r="BF189" s="9"/>
      <c r="BG189" s="12"/>
      <c r="BH189" s="12"/>
      <c r="BI189" s="12"/>
      <c r="BJ189" s="12"/>
      <c r="BK189" s="12"/>
      <c r="BL189" s="1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</row>
    <row r="190" spans="11:87" x14ac:dyDescent="0.15">
      <c r="K190" s="2"/>
      <c r="L190" s="2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N190" s="9"/>
      <c r="AO190" s="9"/>
      <c r="AP190" s="9"/>
      <c r="AU190" s="9"/>
      <c r="AV190" s="9"/>
      <c r="AW190" s="9"/>
      <c r="AY190" s="9"/>
      <c r="AZ190" s="9"/>
      <c r="BA190" s="9"/>
      <c r="BB190" s="9"/>
      <c r="BC190" s="9"/>
      <c r="BD190" s="9"/>
      <c r="BE190" s="9"/>
      <c r="BF190" s="9"/>
      <c r="BG190" s="12"/>
      <c r="BH190" s="12"/>
      <c r="BI190" s="12"/>
      <c r="BJ190" s="12"/>
      <c r="BK190" s="12"/>
      <c r="BL190" s="1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</row>
    <row r="191" spans="11:87" x14ac:dyDescent="0.15">
      <c r="K191" s="2"/>
      <c r="L191" s="2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N191" s="9"/>
      <c r="AO191" s="9"/>
      <c r="AP191" s="9"/>
      <c r="AU191" s="9"/>
      <c r="AV191" s="9"/>
      <c r="AW191" s="9"/>
      <c r="AY191" s="9"/>
      <c r="AZ191" s="9"/>
      <c r="BA191" s="9"/>
      <c r="BB191" s="9"/>
      <c r="BC191" s="9"/>
      <c r="BD191" s="9"/>
      <c r="BE191" s="9"/>
      <c r="BF191" s="9"/>
      <c r="BG191" s="12"/>
      <c r="BH191" s="12"/>
      <c r="BI191" s="12"/>
      <c r="BJ191" s="12"/>
      <c r="BK191" s="12"/>
      <c r="BL191" s="1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</row>
    <row r="192" spans="11:87" x14ac:dyDescent="0.15">
      <c r="K192" s="2"/>
      <c r="L192" s="2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N192" s="9"/>
      <c r="AO192" s="9"/>
      <c r="AP192" s="9"/>
      <c r="AU192" s="9"/>
      <c r="AV192" s="9"/>
      <c r="AW192" s="9"/>
      <c r="AY192" s="9"/>
      <c r="AZ192" s="9"/>
      <c r="BA192" s="9"/>
      <c r="BB192" s="9"/>
      <c r="BC192" s="9"/>
      <c r="BD192" s="9"/>
      <c r="BE192" s="9"/>
      <c r="BF192" s="9"/>
      <c r="BG192" s="12"/>
      <c r="BH192" s="12"/>
      <c r="BI192" s="12"/>
      <c r="BJ192" s="12"/>
      <c r="BK192" s="12"/>
      <c r="BL192" s="1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spans="11:87" x14ac:dyDescent="0.15">
      <c r="K193" s="2"/>
      <c r="L193" s="2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N193" s="9"/>
      <c r="AO193" s="9"/>
      <c r="AP193" s="9"/>
      <c r="AU193" s="9"/>
      <c r="AV193" s="9"/>
      <c r="AW193" s="9"/>
      <c r="AY193" s="9"/>
      <c r="AZ193" s="9"/>
      <c r="BA193" s="9"/>
      <c r="BB193" s="9"/>
      <c r="BC193" s="9"/>
      <c r="BD193" s="9"/>
      <c r="BE193" s="9"/>
      <c r="BF193" s="9"/>
      <c r="BG193" s="12"/>
      <c r="BH193" s="12"/>
      <c r="BI193" s="12"/>
      <c r="BJ193" s="12"/>
      <c r="BK193" s="12"/>
      <c r="BL193" s="1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spans="11:87" x14ac:dyDescent="0.15">
      <c r="K194" s="2"/>
      <c r="L194" s="2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N194" s="9"/>
      <c r="AO194" s="9"/>
      <c r="AP194" s="9"/>
      <c r="AU194" s="9"/>
      <c r="AV194" s="9"/>
      <c r="AW194" s="9"/>
      <c r="AY194" s="9"/>
      <c r="AZ194" s="9"/>
      <c r="BA194" s="9"/>
      <c r="BB194" s="9"/>
      <c r="BC194" s="9"/>
      <c r="BD194" s="9"/>
      <c r="BE194" s="9"/>
      <c r="BF194" s="9"/>
      <c r="BG194" s="12"/>
      <c r="BH194" s="12"/>
      <c r="BI194" s="12"/>
      <c r="BJ194" s="12"/>
      <c r="BK194" s="12"/>
      <c r="BL194" s="1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</row>
    <row r="195" spans="11:87" x14ac:dyDescent="0.15">
      <c r="K195" s="2"/>
      <c r="L195" s="2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N195" s="9"/>
      <c r="AO195" s="9"/>
      <c r="AP195" s="9"/>
      <c r="AU195" s="9"/>
      <c r="AV195" s="9"/>
      <c r="AW195" s="9"/>
      <c r="AY195" s="9"/>
      <c r="AZ195" s="9"/>
      <c r="BA195" s="9"/>
      <c r="BB195" s="9"/>
      <c r="BC195" s="9"/>
      <c r="BD195" s="9"/>
      <c r="BE195" s="9"/>
      <c r="BF195" s="9"/>
      <c r="BG195" s="12"/>
      <c r="BH195" s="12"/>
      <c r="BI195" s="12"/>
      <c r="BJ195" s="12"/>
      <c r="BK195" s="12"/>
      <c r="BL195" s="1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</row>
    <row r="196" spans="11:87" x14ac:dyDescent="0.15">
      <c r="K196" s="2"/>
      <c r="L196" s="2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N196" s="9"/>
      <c r="AO196" s="9"/>
      <c r="AP196" s="9"/>
      <c r="AU196" s="9"/>
      <c r="AV196" s="9"/>
      <c r="AW196" s="9"/>
      <c r="AY196" s="9"/>
      <c r="AZ196" s="9"/>
      <c r="BA196" s="9"/>
      <c r="BB196" s="9"/>
      <c r="BC196" s="9"/>
      <c r="BD196" s="9"/>
      <c r="BE196" s="9"/>
      <c r="BF196" s="9"/>
      <c r="BG196" s="12"/>
      <c r="BH196" s="12"/>
      <c r="BI196" s="12"/>
      <c r="BJ196" s="12"/>
      <c r="BK196" s="12"/>
      <c r="BL196" s="1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</row>
    <row r="197" spans="11:87" x14ac:dyDescent="0.15">
      <c r="K197" s="2"/>
      <c r="L197" s="2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N197" s="9"/>
      <c r="AO197" s="9"/>
      <c r="AP197" s="9"/>
      <c r="AU197" s="9"/>
      <c r="AV197" s="9"/>
      <c r="AW197" s="9"/>
      <c r="AY197" s="9"/>
      <c r="AZ197" s="9"/>
      <c r="BA197" s="9"/>
      <c r="BB197" s="9"/>
      <c r="BC197" s="9"/>
      <c r="BD197" s="9"/>
      <c r="BE197" s="9"/>
      <c r="BF197" s="9"/>
      <c r="BG197" s="12"/>
      <c r="BH197" s="12"/>
      <c r="BI197" s="12"/>
      <c r="BJ197" s="12"/>
      <c r="BK197" s="12"/>
      <c r="BL197" s="1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spans="11:87" x14ac:dyDescent="0.15">
      <c r="K198" s="2"/>
      <c r="L198" s="2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N198" s="9"/>
      <c r="AO198" s="9"/>
      <c r="AP198" s="9"/>
      <c r="AU198" s="9"/>
      <c r="AV198" s="9"/>
      <c r="AW198" s="9"/>
      <c r="AY198" s="9"/>
      <c r="AZ198" s="9"/>
      <c r="BA198" s="9"/>
      <c r="BB198" s="9"/>
      <c r="BC198" s="9"/>
      <c r="BD198" s="9"/>
      <c r="BE198" s="9"/>
      <c r="BF198" s="9"/>
      <c r="BG198" s="12"/>
      <c r="BH198" s="12"/>
      <c r="BI198" s="12"/>
      <c r="BJ198" s="12"/>
      <c r="BK198" s="12"/>
      <c r="BL198" s="1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</row>
    <row r="199" spans="11:87" x14ac:dyDescent="0.15">
      <c r="K199" s="2"/>
      <c r="L199" s="2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N199" s="9"/>
      <c r="AO199" s="9"/>
      <c r="AP199" s="9"/>
      <c r="AU199" s="9"/>
      <c r="AV199" s="9"/>
      <c r="AW199" s="9"/>
      <c r="AY199" s="9"/>
      <c r="AZ199" s="9"/>
      <c r="BA199" s="9"/>
      <c r="BB199" s="9"/>
      <c r="BC199" s="9"/>
      <c r="BD199" s="9"/>
      <c r="BE199" s="9"/>
      <c r="BF199" s="9"/>
      <c r="BG199" s="12"/>
      <c r="BH199" s="12"/>
      <c r="BI199" s="12"/>
      <c r="BJ199" s="12"/>
      <c r="BK199" s="12"/>
      <c r="BL199" s="1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</row>
    <row r="200" spans="11:87" x14ac:dyDescent="0.15">
      <c r="K200" s="2"/>
      <c r="L200" s="2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N200" s="9"/>
      <c r="AO200" s="9"/>
      <c r="AP200" s="9"/>
      <c r="AU200" s="9"/>
      <c r="AV200" s="9"/>
      <c r="AW200" s="9"/>
      <c r="AY200" s="9"/>
      <c r="AZ200" s="9"/>
      <c r="BA200" s="9"/>
      <c r="BB200" s="9"/>
      <c r="BC200" s="9"/>
      <c r="BD200" s="9"/>
      <c r="BE200" s="9"/>
      <c r="BF200" s="9"/>
      <c r="BG200" s="12"/>
      <c r="BH200" s="12"/>
      <c r="BI200" s="12"/>
      <c r="BJ200" s="12"/>
      <c r="BK200" s="12"/>
      <c r="BL200" s="1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</row>
    <row r="201" spans="11:87" x14ac:dyDescent="0.15">
      <c r="K201" s="2"/>
      <c r="L201" s="2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N201" s="9"/>
      <c r="AO201" s="9"/>
      <c r="AP201" s="9"/>
      <c r="AU201" s="9"/>
      <c r="AV201" s="9"/>
      <c r="AW201" s="9"/>
      <c r="AY201" s="9"/>
      <c r="AZ201" s="9"/>
      <c r="BA201" s="9"/>
      <c r="BB201" s="9"/>
      <c r="BC201" s="9"/>
      <c r="BD201" s="9"/>
      <c r="BE201" s="9"/>
      <c r="BF201" s="9"/>
      <c r="BG201" s="12"/>
      <c r="BH201" s="12"/>
      <c r="BI201" s="12"/>
      <c r="BJ201" s="12"/>
      <c r="BK201" s="12"/>
      <c r="BL201" s="1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spans="11:87" x14ac:dyDescent="0.15">
      <c r="K202" s="2"/>
      <c r="L202" s="2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N202" s="9"/>
      <c r="AO202" s="9"/>
      <c r="AP202" s="9"/>
      <c r="AU202" s="9"/>
      <c r="AV202" s="9"/>
      <c r="AW202" s="9"/>
      <c r="AY202" s="9"/>
      <c r="AZ202" s="9"/>
      <c r="BA202" s="9"/>
      <c r="BB202" s="9"/>
      <c r="BC202" s="9"/>
      <c r="BD202" s="9"/>
      <c r="BE202" s="9"/>
      <c r="BF202" s="9"/>
      <c r="BG202" s="12"/>
      <c r="BH202" s="12"/>
      <c r="BI202" s="12"/>
      <c r="BJ202" s="12"/>
      <c r="BK202" s="12"/>
      <c r="BL202" s="1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</row>
    <row r="203" spans="11:87" x14ac:dyDescent="0.15">
      <c r="K203" s="2"/>
      <c r="L203" s="2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N203" s="9"/>
      <c r="AO203" s="9"/>
      <c r="AP203" s="9"/>
      <c r="AU203" s="9"/>
      <c r="AV203" s="9"/>
      <c r="AW203" s="9"/>
      <c r="AY203" s="9"/>
      <c r="AZ203" s="9"/>
      <c r="BA203" s="9"/>
      <c r="BB203" s="9"/>
      <c r="BC203" s="9"/>
      <c r="BD203" s="9"/>
      <c r="BE203" s="9"/>
      <c r="BF203" s="9"/>
      <c r="BG203" s="12"/>
      <c r="BH203" s="12"/>
      <c r="BI203" s="12"/>
      <c r="BJ203" s="12"/>
      <c r="BK203" s="12"/>
      <c r="BL203" s="1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</row>
    <row r="204" spans="11:87" x14ac:dyDescent="0.15">
      <c r="K204" s="2"/>
      <c r="L204" s="2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N204" s="9"/>
      <c r="AO204" s="9"/>
      <c r="AP204" s="9"/>
      <c r="AU204" s="9"/>
      <c r="AV204" s="9"/>
      <c r="AW204" s="9"/>
      <c r="AY204" s="9"/>
      <c r="AZ204" s="9"/>
      <c r="BA204" s="9"/>
      <c r="BB204" s="9"/>
      <c r="BC204" s="9"/>
      <c r="BD204" s="9"/>
      <c r="BE204" s="9"/>
      <c r="BF204" s="9"/>
      <c r="BG204" s="12"/>
      <c r="BH204" s="12"/>
      <c r="BI204" s="12"/>
      <c r="BJ204" s="12"/>
      <c r="BK204" s="12"/>
      <c r="BL204" s="1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</row>
    <row r="205" spans="11:87" x14ac:dyDescent="0.15">
      <c r="K205" s="2"/>
      <c r="L205" s="2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N205" s="9"/>
      <c r="AO205" s="9"/>
      <c r="AP205" s="9"/>
      <c r="AU205" s="9"/>
      <c r="AV205" s="9"/>
      <c r="AW205" s="9"/>
      <c r="AY205" s="9"/>
      <c r="AZ205" s="9"/>
      <c r="BA205" s="9"/>
      <c r="BB205" s="9"/>
      <c r="BC205" s="9"/>
      <c r="BD205" s="9"/>
      <c r="BE205" s="9"/>
      <c r="BF205" s="9"/>
      <c r="BG205" s="12"/>
      <c r="BH205" s="12"/>
      <c r="BI205" s="12"/>
      <c r="BJ205" s="12"/>
      <c r="BK205" s="12"/>
      <c r="BL205" s="1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</row>
    <row r="206" spans="11:87" x14ac:dyDescent="0.15">
      <c r="K206" s="2"/>
      <c r="L206" s="2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N206" s="9"/>
      <c r="AO206" s="9"/>
      <c r="AP206" s="9"/>
      <c r="AU206" s="9"/>
      <c r="AV206" s="9"/>
      <c r="AW206" s="9"/>
      <c r="AY206" s="9"/>
      <c r="AZ206" s="9"/>
      <c r="BA206" s="9"/>
      <c r="BB206" s="9"/>
      <c r="BC206" s="9"/>
      <c r="BD206" s="9"/>
      <c r="BE206" s="9"/>
      <c r="BF206" s="9"/>
      <c r="BG206" s="12"/>
      <c r="BH206" s="12"/>
      <c r="BI206" s="12"/>
      <c r="BJ206" s="12"/>
      <c r="BK206" s="12"/>
      <c r="BL206" s="1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</row>
    <row r="207" spans="11:87" x14ac:dyDescent="0.15">
      <c r="K207" s="2"/>
      <c r="L207" s="2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N207" s="9"/>
      <c r="AO207" s="9"/>
      <c r="AP207" s="9"/>
      <c r="AU207" s="9"/>
      <c r="AV207" s="9"/>
      <c r="AW207" s="9"/>
      <c r="AY207" s="9"/>
      <c r="AZ207" s="9"/>
      <c r="BA207" s="9"/>
      <c r="BB207" s="9"/>
      <c r="BC207" s="9"/>
      <c r="BD207" s="9"/>
      <c r="BE207" s="9"/>
      <c r="BF207" s="9"/>
      <c r="BG207" s="12"/>
      <c r="BH207" s="12"/>
      <c r="BI207" s="12"/>
      <c r="BJ207" s="12"/>
      <c r="BK207" s="12"/>
      <c r="BL207" s="1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</row>
    <row r="208" spans="11:87" x14ac:dyDescent="0.15">
      <c r="K208" s="2"/>
      <c r="L208" s="2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N208" s="9"/>
      <c r="AO208" s="9"/>
      <c r="AP208" s="9"/>
      <c r="AU208" s="9"/>
      <c r="AV208" s="9"/>
      <c r="AW208" s="9"/>
      <c r="AY208" s="9"/>
      <c r="AZ208" s="9"/>
      <c r="BA208" s="9"/>
      <c r="BB208" s="9"/>
      <c r="BC208" s="9"/>
      <c r="BD208" s="9"/>
      <c r="BE208" s="9"/>
      <c r="BF208" s="9"/>
      <c r="BG208" s="12"/>
      <c r="BH208" s="12"/>
      <c r="BI208" s="12"/>
      <c r="BJ208" s="12"/>
      <c r="BK208" s="12"/>
      <c r="BL208" s="1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</row>
    <row r="209" spans="23:86" x14ac:dyDescent="0.15"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N209" s="9"/>
      <c r="AO209" s="9"/>
      <c r="AP209" s="9"/>
      <c r="AU209" s="9"/>
      <c r="AV209" s="9"/>
      <c r="AW209" s="9"/>
      <c r="AY209" s="9"/>
      <c r="AZ209" s="9"/>
      <c r="BA209" s="9"/>
      <c r="BB209" s="9"/>
      <c r="BC209" s="9"/>
      <c r="BD209" s="9"/>
      <c r="BE209" s="9"/>
      <c r="BF209" s="9"/>
      <c r="BQ209" s="2"/>
      <c r="BR209" s="2"/>
      <c r="BS209" s="2"/>
      <c r="BT209" s="2"/>
      <c r="BU209" s="2"/>
      <c r="BW209" s="2"/>
      <c r="BX209" s="2"/>
      <c r="CF209" s="2"/>
      <c r="CG209" s="2"/>
      <c r="CH209" s="2"/>
    </row>
    <row r="210" spans="23:86" x14ac:dyDescent="0.15"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N210" s="9"/>
      <c r="AO210" s="9"/>
      <c r="AP210" s="9"/>
      <c r="AU210" s="9"/>
      <c r="AV210" s="9"/>
      <c r="AW210" s="9"/>
      <c r="AY210" s="9"/>
      <c r="AZ210" s="9"/>
      <c r="BA210" s="9"/>
      <c r="BB210" s="9"/>
      <c r="BC210" s="9"/>
      <c r="BD210" s="9"/>
      <c r="BE210" s="9"/>
      <c r="BF210" s="9"/>
      <c r="BQ210" s="2"/>
      <c r="BR210" s="2"/>
      <c r="BS210" s="2"/>
      <c r="BT210" s="2"/>
      <c r="BU210" s="2"/>
      <c r="BW210" s="2"/>
      <c r="BX210" s="2"/>
      <c r="CF210" s="2"/>
      <c r="CG210" s="2"/>
      <c r="CH210" s="2"/>
    </row>
    <row r="211" spans="23:86" x14ac:dyDescent="0.15"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N211" s="9"/>
      <c r="AO211" s="9"/>
      <c r="AP211" s="9"/>
      <c r="AU211" s="9"/>
      <c r="AV211" s="9"/>
      <c r="AW211" s="9"/>
      <c r="AY211" s="9"/>
      <c r="AZ211" s="9"/>
      <c r="BA211" s="9"/>
      <c r="BB211" s="9"/>
      <c r="BC211" s="9"/>
      <c r="BD211" s="9"/>
      <c r="BE211" s="9"/>
      <c r="BF211" s="9"/>
      <c r="BQ211" s="2"/>
      <c r="BR211" s="2"/>
      <c r="BS211" s="2"/>
      <c r="BT211" s="2"/>
      <c r="BU211" s="2"/>
      <c r="BW211" s="2"/>
      <c r="BX211" s="2"/>
      <c r="CF211" s="2"/>
      <c r="CG211" s="2"/>
      <c r="CH211" s="2"/>
    </row>
    <row r="212" spans="23:86" x14ac:dyDescent="0.15"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N212" s="9"/>
      <c r="AO212" s="9"/>
      <c r="AP212" s="9"/>
      <c r="AU212" s="9"/>
      <c r="AV212" s="9"/>
      <c r="AW212" s="9"/>
      <c r="AY212" s="9"/>
      <c r="AZ212" s="9"/>
      <c r="BA212" s="9"/>
      <c r="BB212" s="9"/>
      <c r="BC212" s="9"/>
      <c r="BD212" s="9"/>
      <c r="BE212" s="9"/>
      <c r="BF212" s="9"/>
      <c r="BQ212" s="2"/>
      <c r="BR212" s="2"/>
      <c r="BS212" s="2"/>
      <c r="BT212" s="2"/>
      <c r="BU212" s="2"/>
      <c r="BW212" s="2"/>
      <c r="BX212" s="2"/>
      <c r="CF212" s="2"/>
      <c r="CG212" s="2"/>
      <c r="CH212" s="2"/>
    </row>
    <row r="213" spans="23:86" x14ac:dyDescent="0.15"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N213" s="9"/>
      <c r="AO213" s="9"/>
      <c r="AP213" s="9"/>
      <c r="AU213" s="9"/>
      <c r="AV213" s="9"/>
      <c r="AW213" s="9"/>
      <c r="AY213" s="9"/>
      <c r="AZ213" s="9"/>
      <c r="BA213" s="9"/>
      <c r="BB213" s="9"/>
      <c r="BC213" s="9"/>
      <c r="BD213" s="9"/>
      <c r="BE213" s="9"/>
      <c r="BF213" s="9"/>
      <c r="BQ213" s="2"/>
      <c r="BR213" s="2"/>
      <c r="BS213" s="2"/>
      <c r="BT213" s="2"/>
      <c r="BU213" s="2"/>
      <c r="BW213" s="2"/>
      <c r="BX213" s="2"/>
      <c r="CF213" s="2"/>
      <c r="CG213" s="2"/>
      <c r="CH213" s="2"/>
    </row>
    <row r="214" spans="23:86" x14ac:dyDescent="0.15"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N214" s="9"/>
      <c r="AO214" s="9"/>
      <c r="AP214" s="9"/>
      <c r="AU214" s="9"/>
      <c r="AV214" s="9"/>
      <c r="AW214" s="9"/>
      <c r="AY214" s="9"/>
      <c r="AZ214" s="9"/>
      <c r="BA214" s="9"/>
      <c r="BB214" s="9"/>
      <c r="BC214" s="9"/>
      <c r="BD214" s="9"/>
      <c r="BE214" s="9"/>
      <c r="BF214" s="9"/>
      <c r="BQ214" s="2"/>
      <c r="BR214" s="2"/>
      <c r="BS214" s="2"/>
      <c r="BT214" s="2"/>
      <c r="BU214" s="2"/>
      <c r="BW214" s="2"/>
      <c r="BX214" s="2"/>
      <c r="CF214" s="2"/>
      <c r="CG214" s="2"/>
      <c r="CH214" s="2"/>
    </row>
    <row r="215" spans="23:86" x14ac:dyDescent="0.15"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N215" s="9"/>
      <c r="AO215" s="9"/>
      <c r="AP215" s="9"/>
      <c r="AU215" s="9"/>
      <c r="AV215" s="9"/>
      <c r="AW215" s="9"/>
      <c r="AY215" s="9"/>
      <c r="AZ215" s="9"/>
      <c r="BA215" s="9"/>
      <c r="BB215" s="9"/>
      <c r="BC215" s="9"/>
      <c r="BD215" s="9"/>
      <c r="BE215" s="9"/>
      <c r="BF215" s="9"/>
      <c r="BQ215" s="2"/>
      <c r="BR215" s="2"/>
      <c r="BS215" s="2"/>
      <c r="BT215" s="2"/>
      <c r="BU215" s="2"/>
      <c r="BW215" s="2"/>
      <c r="BX215" s="2"/>
      <c r="CF215" s="2"/>
      <c r="CG215" s="2"/>
      <c r="CH215" s="2"/>
    </row>
    <row r="216" spans="23:86" x14ac:dyDescent="0.15"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N216" s="9"/>
      <c r="AO216" s="9"/>
      <c r="AP216" s="9"/>
      <c r="AU216" s="9"/>
      <c r="AV216" s="9"/>
      <c r="AW216" s="9"/>
      <c r="AY216" s="9"/>
      <c r="AZ216" s="9"/>
      <c r="BA216" s="9"/>
      <c r="BB216" s="9"/>
      <c r="BC216" s="9"/>
      <c r="BD216" s="9"/>
      <c r="BE216" s="9"/>
      <c r="BF216" s="9"/>
      <c r="BQ216" s="2"/>
      <c r="BR216" s="2"/>
      <c r="BS216" s="2"/>
      <c r="BT216" s="2"/>
      <c r="BU216" s="2"/>
      <c r="BW216" s="2"/>
      <c r="BX216" s="2"/>
      <c r="CF216" s="2"/>
      <c r="CG216" s="2"/>
      <c r="CH216" s="2"/>
    </row>
    <row r="217" spans="23:86" x14ac:dyDescent="0.15"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N217" s="9"/>
      <c r="AO217" s="9"/>
      <c r="AP217" s="9"/>
      <c r="AU217" s="9"/>
      <c r="AV217" s="9"/>
      <c r="AW217" s="9"/>
      <c r="AY217" s="9"/>
      <c r="AZ217" s="9"/>
      <c r="BA217" s="9"/>
      <c r="BB217" s="9"/>
      <c r="BC217" s="9"/>
      <c r="BD217" s="9"/>
      <c r="BE217" s="9"/>
      <c r="BF217" s="9"/>
      <c r="BQ217" s="2"/>
      <c r="BR217" s="2"/>
      <c r="BS217" s="2"/>
      <c r="BT217" s="2"/>
      <c r="BU217" s="2"/>
      <c r="BW217" s="2"/>
      <c r="BX217" s="2"/>
      <c r="CF217" s="2"/>
      <c r="CG217" s="2"/>
      <c r="CH217" s="2"/>
    </row>
    <row r="218" spans="23:86" x14ac:dyDescent="0.15"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N218" s="9"/>
      <c r="AO218" s="9"/>
      <c r="AP218" s="9"/>
      <c r="AU218" s="9"/>
      <c r="AV218" s="9"/>
      <c r="AW218" s="9"/>
      <c r="AY218" s="9"/>
      <c r="AZ218" s="9"/>
      <c r="BA218" s="9"/>
      <c r="BB218" s="9"/>
      <c r="BC218" s="9"/>
      <c r="BD218" s="9"/>
      <c r="BE218" s="9"/>
      <c r="BF218" s="9"/>
      <c r="BQ218" s="2"/>
      <c r="BR218" s="2"/>
      <c r="BS218" s="2"/>
      <c r="BT218" s="2"/>
      <c r="BU218" s="2"/>
      <c r="BW218" s="2"/>
      <c r="BX218" s="2"/>
      <c r="CF218" s="2"/>
      <c r="CG218" s="2"/>
      <c r="CH218" s="2"/>
    </row>
    <row r="219" spans="23:86" x14ac:dyDescent="0.15"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N219" s="9"/>
      <c r="AO219" s="9"/>
      <c r="AP219" s="9"/>
      <c r="AU219" s="9"/>
      <c r="AV219" s="9"/>
      <c r="AW219" s="9"/>
      <c r="AY219" s="9"/>
      <c r="AZ219" s="9"/>
      <c r="BA219" s="9"/>
      <c r="BB219" s="9"/>
      <c r="BC219" s="9"/>
      <c r="BD219" s="9"/>
      <c r="BE219" s="9"/>
      <c r="BF219" s="9"/>
      <c r="BQ219" s="2"/>
      <c r="BR219" s="2"/>
      <c r="BS219" s="2"/>
      <c r="BT219" s="2"/>
      <c r="BU219" s="2"/>
      <c r="BW219" s="2"/>
      <c r="BX219" s="2"/>
      <c r="CF219" s="2"/>
      <c r="CG219" s="2"/>
      <c r="CH219" s="2"/>
    </row>
    <row r="220" spans="23:86" x14ac:dyDescent="0.15"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N220" s="9"/>
      <c r="AO220" s="9"/>
      <c r="AP220" s="9"/>
      <c r="AU220" s="9"/>
      <c r="AV220" s="9"/>
      <c r="AW220" s="9"/>
      <c r="AY220" s="9"/>
      <c r="AZ220" s="9"/>
      <c r="BA220" s="9"/>
      <c r="BB220" s="9"/>
      <c r="BC220" s="9"/>
      <c r="BD220" s="9"/>
      <c r="BE220" s="9"/>
      <c r="BF220" s="9"/>
      <c r="BQ220" s="2"/>
      <c r="BR220" s="2"/>
      <c r="BS220" s="2"/>
      <c r="BT220" s="2"/>
      <c r="BU220" s="2"/>
      <c r="BW220" s="2"/>
      <c r="BX220" s="2"/>
      <c r="CF220" s="2"/>
      <c r="CG220" s="2"/>
      <c r="CH220" s="2"/>
    </row>
    <row r="221" spans="23:86" x14ac:dyDescent="0.15"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N221" s="9"/>
      <c r="AO221" s="9"/>
      <c r="AP221" s="9"/>
      <c r="AU221" s="9"/>
      <c r="AV221" s="9"/>
      <c r="AW221" s="9"/>
      <c r="AY221" s="9"/>
      <c r="AZ221" s="9"/>
      <c r="BA221" s="9"/>
      <c r="BB221" s="9"/>
      <c r="BC221" s="9"/>
      <c r="BD221" s="9"/>
      <c r="BE221" s="9"/>
      <c r="BF221" s="9"/>
      <c r="BQ221" s="2"/>
      <c r="BR221" s="2"/>
      <c r="BS221" s="2"/>
      <c r="BT221" s="2"/>
      <c r="BU221" s="2"/>
      <c r="BW221" s="2"/>
      <c r="BX221" s="2"/>
      <c r="CF221" s="2"/>
      <c r="CG221" s="2"/>
      <c r="CH221" s="2"/>
    </row>
    <row r="222" spans="23:86" x14ac:dyDescent="0.15"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N222" s="9"/>
      <c r="AO222" s="9"/>
      <c r="AP222" s="9"/>
      <c r="AU222" s="9"/>
      <c r="AV222" s="9"/>
      <c r="AW222" s="9"/>
      <c r="AY222" s="9"/>
      <c r="AZ222" s="9"/>
      <c r="BA222" s="9"/>
      <c r="BB222" s="9"/>
      <c r="BC222" s="9"/>
      <c r="BD222" s="9"/>
      <c r="BE222" s="9"/>
      <c r="BF222" s="9"/>
      <c r="BQ222" s="2"/>
      <c r="BR222" s="2"/>
      <c r="BS222" s="2"/>
      <c r="BT222" s="2"/>
      <c r="BU222" s="2"/>
      <c r="BW222" s="2"/>
      <c r="BX222" s="2"/>
      <c r="CF222" s="2"/>
      <c r="CG222" s="2"/>
      <c r="CH222" s="2"/>
    </row>
    <row r="223" spans="23:86" x14ac:dyDescent="0.15"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N223" s="9"/>
      <c r="AO223" s="9"/>
      <c r="AP223" s="9"/>
      <c r="AU223" s="9"/>
      <c r="AV223" s="9"/>
      <c r="AW223" s="9"/>
      <c r="AY223" s="9"/>
      <c r="AZ223" s="9"/>
      <c r="BA223" s="9"/>
      <c r="BB223" s="9"/>
      <c r="BC223" s="9"/>
      <c r="BD223" s="9"/>
      <c r="BE223" s="9"/>
      <c r="BF223" s="9"/>
      <c r="BQ223" s="2"/>
      <c r="BR223" s="2"/>
      <c r="BS223" s="2"/>
      <c r="BT223" s="2"/>
      <c r="BU223" s="2"/>
      <c r="BW223" s="2"/>
      <c r="BX223" s="2"/>
      <c r="CF223" s="2"/>
      <c r="CG223" s="2"/>
      <c r="CH223" s="2"/>
    </row>
    <row r="224" spans="23:86" x14ac:dyDescent="0.15"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N224" s="9"/>
      <c r="AO224" s="9"/>
      <c r="AP224" s="9"/>
      <c r="AU224" s="9"/>
      <c r="AV224" s="9"/>
      <c r="AW224" s="9"/>
      <c r="AY224" s="9"/>
      <c r="AZ224" s="9"/>
      <c r="BA224" s="9"/>
      <c r="BB224" s="9"/>
      <c r="BC224" s="9"/>
      <c r="BD224" s="9"/>
      <c r="BE224" s="9"/>
      <c r="BF224" s="9"/>
      <c r="BQ224" s="2"/>
      <c r="BR224" s="2"/>
      <c r="BS224" s="2"/>
      <c r="BT224" s="2"/>
      <c r="BU224" s="2"/>
      <c r="BW224" s="2"/>
      <c r="BX224" s="2"/>
      <c r="CF224" s="2"/>
      <c r="CG224" s="2"/>
      <c r="CH224" s="2"/>
    </row>
    <row r="225" spans="23:86" x14ac:dyDescent="0.15"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N225" s="9"/>
      <c r="AO225" s="9"/>
      <c r="AP225" s="9"/>
      <c r="AU225" s="9"/>
      <c r="AV225" s="9"/>
      <c r="AW225" s="9"/>
      <c r="AY225" s="9"/>
      <c r="AZ225" s="9"/>
      <c r="BA225" s="9"/>
      <c r="BB225" s="9"/>
      <c r="BC225" s="9"/>
      <c r="BD225" s="9"/>
      <c r="BE225" s="9"/>
      <c r="BF225" s="9"/>
      <c r="BQ225" s="2"/>
      <c r="BR225" s="2"/>
      <c r="BS225" s="2"/>
      <c r="BT225" s="2"/>
      <c r="BU225" s="2"/>
      <c r="BW225" s="2"/>
      <c r="BX225" s="2"/>
      <c r="CF225" s="2"/>
      <c r="CG225" s="2"/>
      <c r="CH225" s="2"/>
    </row>
    <row r="226" spans="23:86" x14ac:dyDescent="0.15">
      <c r="AN226" s="9"/>
      <c r="AO226" s="9"/>
      <c r="AP226" s="9"/>
    </row>
    <row r="227" spans="23:86" x14ac:dyDescent="0.15">
      <c r="AN227" s="9"/>
      <c r="AO227" s="9"/>
      <c r="AP227" s="9"/>
    </row>
  </sheetData>
  <autoFilter ref="A9:CI20"/>
  <mergeCells count="15">
    <mergeCell ref="AU3:AW3"/>
    <mergeCell ref="AU20:AW20"/>
    <mergeCell ref="AD7:AF7"/>
    <mergeCell ref="AD20:AF20"/>
    <mergeCell ref="AX7:BC7"/>
    <mergeCell ref="AN20:AP20"/>
    <mergeCell ref="BZ5:BZ6"/>
    <mergeCell ref="A7:B7"/>
    <mergeCell ref="AG7:AM7"/>
    <mergeCell ref="S7:V7"/>
    <mergeCell ref="AQ7:AT7"/>
    <mergeCell ref="AU7:AW7"/>
    <mergeCell ref="W7:AC7"/>
    <mergeCell ref="AN7:AP7"/>
    <mergeCell ref="BY5:BY6"/>
  </mergeCells>
  <printOptions horizontalCentered="1"/>
  <pageMargins left="0.19685039370078741" right="0.19685039370078741" top="0.98425196850393704" bottom="0.19685039370078741" header="0" footer="0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227"/>
  <sheetViews>
    <sheetView zoomScale="140" zoomScaleNormal="140" workbookViewId="0">
      <pane xSplit="4" ySplit="9" topLeftCell="E10" activePane="bottomRight" state="frozen"/>
      <selection pane="topRight" activeCell="G1" sqref="G1"/>
      <selection pane="bottomLeft" activeCell="A8" sqref="A8"/>
      <selection pane="bottomRight"/>
    </sheetView>
  </sheetViews>
  <sheetFormatPr baseColWidth="10" defaultColWidth="9.109375" defaultRowHeight="7.8" outlineLevelCol="1" x14ac:dyDescent="0.15"/>
  <cols>
    <col min="1" max="1" width="3.33203125" style="3" customWidth="1"/>
    <col min="2" max="2" width="5.44140625" style="3" customWidth="1"/>
    <col min="3" max="3" width="12.88671875" style="3" customWidth="1"/>
    <col min="4" max="4" width="9.44140625" style="3" bestFit="1" customWidth="1"/>
    <col min="5" max="5" width="4.5546875" style="3" bestFit="1" customWidth="1"/>
    <col min="6" max="6" width="9.44140625" style="3" bestFit="1" customWidth="1"/>
    <col min="7" max="7" width="15.44140625" style="3" bestFit="1" customWidth="1"/>
    <col min="8" max="8" width="21.5546875" style="3" bestFit="1" customWidth="1"/>
    <col min="9" max="9" width="10.44140625" style="3" bestFit="1" customWidth="1"/>
    <col min="10" max="10" width="9.5546875" style="3" bestFit="1" customWidth="1"/>
    <col min="11" max="11" width="7.33203125" style="3" customWidth="1"/>
    <col min="12" max="12" width="7.5546875" style="3" customWidth="1"/>
    <col min="13" max="13" width="17.6640625" style="3" bestFit="1" customWidth="1"/>
    <col min="14" max="14" width="10.6640625" style="3" bestFit="1" customWidth="1"/>
    <col min="15" max="16" width="6.33203125" style="3" customWidth="1"/>
    <col min="17" max="17" width="4.5546875" style="6" customWidth="1"/>
    <col min="18" max="22" width="3.5546875" style="8" customWidth="1"/>
    <col min="23" max="29" width="3.5546875" style="8" customWidth="1" outlineLevel="1"/>
    <col min="30" max="30" width="2" style="8" customWidth="1" outlineLevel="1"/>
    <col min="31" max="31" width="2.109375" style="8" customWidth="1" outlineLevel="1"/>
    <col min="32" max="32" width="2" style="8" customWidth="1" outlineLevel="1"/>
    <col min="33" max="39" width="3.5546875" style="8" customWidth="1"/>
    <col min="40" max="42" width="2.109375" style="8" customWidth="1" outlineLevel="1"/>
    <col min="43" max="46" width="3.5546875" style="8" customWidth="1"/>
    <col min="47" max="47" width="2" style="8" customWidth="1" outlineLevel="1"/>
    <col min="48" max="48" width="2.109375" style="8" customWidth="1" outlineLevel="1"/>
    <col min="49" max="49" width="2" style="8" customWidth="1" outlineLevel="1"/>
    <col min="50" max="50" width="4.5546875" style="6" customWidth="1"/>
    <col min="51" max="55" width="3.5546875" style="8" customWidth="1" outlineLevel="1"/>
    <col min="56" max="56" width="2" style="8" customWidth="1" outlineLevel="1"/>
    <col min="57" max="57" width="2.109375" style="8" customWidth="1" outlineLevel="1"/>
    <col min="58" max="58" width="2" style="8" customWidth="1" outlineLevel="1"/>
    <col min="59" max="59" width="6.109375" style="4" customWidth="1"/>
    <col min="60" max="60" width="8.88671875" style="4" customWidth="1"/>
    <col min="61" max="61" width="6.33203125" style="4" customWidth="1"/>
    <col min="62" max="62" width="8.6640625" style="4" customWidth="1"/>
    <col min="63" max="63" width="6.33203125" style="4" customWidth="1"/>
    <col min="64" max="64" width="2.6640625" style="4" customWidth="1"/>
    <col min="65" max="65" width="35.6640625" style="3" customWidth="1"/>
    <col min="66" max="68" width="9.109375" style="3" customWidth="1" outlineLevel="1"/>
    <col min="69" max="71" width="9.109375" style="3" customWidth="1"/>
    <col min="72" max="72" width="2.6640625" style="3" customWidth="1" outlineLevel="1"/>
    <col min="73" max="73" width="2.6640625" style="3" customWidth="1"/>
    <col min="74" max="74" width="8.44140625" style="3" customWidth="1"/>
    <col min="75" max="75" width="2.6640625" style="3" customWidth="1" outlineLevel="1"/>
    <col min="76" max="76" width="2.6640625" style="3" customWidth="1"/>
    <col min="77" max="82" width="8.44140625" style="3" customWidth="1"/>
    <col min="83" max="83" width="9.109375" style="3" customWidth="1"/>
    <col min="84" max="84" width="2.6640625" style="3" customWidth="1" outlineLevel="1"/>
    <col min="85" max="85" width="2.6640625" style="3" customWidth="1"/>
    <col min="86" max="86" width="2.5546875" style="3" customWidth="1" outlineLevel="1"/>
    <col min="87" max="87" width="20.6640625" style="3" customWidth="1"/>
    <col min="88" max="16384" width="9.109375" style="3"/>
  </cols>
  <sheetData>
    <row r="1" spans="1:90" ht="15.6" x14ac:dyDescent="0.3">
      <c r="A1" s="36" t="s">
        <v>55</v>
      </c>
      <c r="Q1" s="22"/>
      <c r="R1" s="22"/>
      <c r="S1" s="22"/>
      <c r="T1" s="22"/>
      <c r="U1" s="22"/>
      <c r="V1" s="22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84"/>
      <c r="AV1" s="284"/>
      <c r="AW1" s="284"/>
      <c r="AX1" s="22"/>
      <c r="AY1" s="284"/>
      <c r="AZ1" s="284"/>
      <c r="BA1" s="284"/>
      <c r="BB1" s="284"/>
      <c r="BC1" s="284"/>
      <c r="BD1" s="284"/>
      <c r="BE1" s="284"/>
      <c r="BF1" s="284"/>
    </row>
    <row r="2" spans="1:90" ht="10.5" customHeight="1" x14ac:dyDescent="0.15">
      <c r="A2" s="178" t="s">
        <v>100</v>
      </c>
      <c r="B2" s="87"/>
      <c r="C2" s="179">
        <f>COUNT(A10:A13)</f>
        <v>3</v>
      </c>
      <c r="Q2" s="22"/>
      <c r="R2" s="22"/>
      <c r="S2" s="22"/>
      <c r="T2" s="22"/>
      <c r="U2" s="22"/>
      <c r="V2" s="22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84"/>
      <c r="AV2" s="284"/>
      <c r="AW2" s="284"/>
      <c r="AX2" s="22"/>
      <c r="AY2" s="284"/>
      <c r="AZ2" s="284"/>
      <c r="BA2" s="284"/>
      <c r="BB2" s="284"/>
      <c r="BC2" s="284"/>
      <c r="BD2" s="284"/>
      <c r="BE2" s="284"/>
      <c r="BF2" s="284"/>
    </row>
    <row r="3" spans="1:90" ht="13.95" customHeight="1" x14ac:dyDescent="0.3">
      <c r="A3" s="371" t="s">
        <v>117</v>
      </c>
      <c r="Q3" s="22"/>
      <c r="R3" s="22"/>
      <c r="S3" s="22"/>
      <c r="T3" s="22"/>
      <c r="U3" s="22"/>
      <c r="V3" s="22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84"/>
      <c r="AV3" s="284"/>
      <c r="AW3" s="284"/>
      <c r="AX3" s="22"/>
      <c r="AY3" s="284"/>
      <c r="AZ3" s="284"/>
      <c r="BA3" s="284"/>
      <c r="BB3" s="284"/>
      <c r="BC3" s="284"/>
      <c r="BD3" s="284"/>
      <c r="BE3" s="284"/>
      <c r="BF3" s="284"/>
      <c r="BP3" s="319"/>
      <c r="BQ3" s="293"/>
      <c r="BR3" s="8"/>
      <c r="BS3" s="294"/>
      <c r="CI3" s="173" t="s">
        <v>110</v>
      </c>
    </row>
    <row r="4" spans="1:90" ht="10.5" customHeight="1" x14ac:dyDescent="0.15">
      <c r="A4" s="182" t="s">
        <v>99</v>
      </c>
      <c r="C4" s="179">
        <f>SUBTOTAL(103,A10:A13)</f>
        <v>3</v>
      </c>
      <c r="Q4" s="22"/>
      <c r="R4" s="22"/>
      <c r="S4" s="22"/>
      <c r="T4" s="22"/>
      <c r="U4" s="22"/>
      <c r="V4" s="22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2"/>
      <c r="AH4" s="22"/>
      <c r="AI4" s="22"/>
      <c r="AJ4" s="22"/>
      <c r="AK4" s="22"/>
      <c r="AL4" s="22"/>
      <c r="AM4" s="22"/>
      <c r="AN4" s="284"/>
      <c r="AO4" s="284"/>
      <c r="AP4" s="284"/>
      <c r="AQ4" s="22"/>
      <c r="AR4" s="22"/>
      <c r="AS4" s="22"/>
      <c r="AT4" s="22"/>
      <c r="AU4" s="284"/>
      <c r="AV4" s="284"/>
      <c r="AW4" s="284"/>
      <c r="AX4" s="22"/>
      <c r="AY4" s="284"/>
      <c r="AZ4" s="284"/>
      <c r="BA4" s="284"/>
      <c r="BB4" s="284"/>
      <c r="BC4" s="284"/>
      <c r="BD4" s="284"/>
      <c r="BE4" s="284"/>
      <c r="BF4" s="284"/>
      <c r="BP4" s="319"/>
      <c r="BQ4" s="293"/>
      <c r="BR4" s="295"/>
      <c r="BS4" s="295"/>
      <c r="BT4" s="8"/>
      <c r="BU4" s="8"/>
      <c r="BV4" s="321"/>
      <c r="BW4" s="8"/>
      <c r="BX4" s="8"/>
      <c r="BY4" s="490"/>
      <c r="BZ4" s="321"/>
      <c r="CA4" s="321"/>
      <c r="CB4" s="321"/>
      <c r="CC4" s="295"/>
      <c r="CD4" s="295"/>
      <c r="CG4" s="321"/>
      <c r="CH4" s="321"/>
    </row>
    <row r="5" spans="1:90" ht="10.5" customHeight="1" x14ac:dyDescent="0.15">
      <c r="Q5" s="22"/>
      <c r="R5" s="22"/>
      <c r="S5" s="22"/>
      <c r="T5" s="22"/>
      <c r="U5" s="22"/>
      <c r="V5" s="22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2"/>
      <c r="AH5" s="22"/>
      <c r="AI5" s="22"/>
      <c r="AJ5" s="22"/>
      <c r="AK5" s="22"/>
      <c r="AL5" s="22"/>
      <c r="AM5" s="22"/>
      <c r="AN5" s="284"/>
      <c r="AO5" s="284"/>
      <c r="AP5" s="284"/>
      <c r="AQ5" s="22"/>
      <c r="AR5" s="22"/>
      <c r="AS5" s="22"/>
      <c r="AT5" s="22"/>
      <c r="AU5" s="284"/>
      <c r="AV5" s="284"/>
      <c r="AW5" s="284"/>
      <c r="AX5" s="22"/>
      <c r="AY5" s="284"/>
      <c r="AZ5" s="284"/>
      <c r="BA5" s="284"/>
      <c r="BB5" s="284"/>
      <c r="BC5" s="284"/>
      <c r="BD5" s="284"/>
      <c r="BE5" s="284"/>
      <c r="BF5" s="284"/>
      <c r="BP5" s="319"/>
      <c r="BQ5" s="293"/>
      <c r="BR5" s="8"/>
      <c r="BS5" s="8"/>
      <c r="BT5" s="8"/>
      <c r="BU5" s="8"/>
      <c r="BV5" s="295"/>
      <c r="BW5" s="8"/>
      <c r="BX5" s="8"/>
      <c r="BY5" s="489"/>
      <c r="BZ5" s="489"/>
      <c r="CA5" s="295"/>
      <c r="CB5" s="295"/>
      <c r="CD5" s="295"/>
      <c r="CF5" s="294"/>
      <c r="CH5" s="326"/>
      <c r="CI5" s="294" t="s">
        <v>111</v>
      </c>
    </row>
    <row r="6" spans="1:90" ht="9.75" customHeight="1" thickBot="1" x14ac:dyDescent="0.2">
      <c r="A6" s="76" t="s">
        <v>22</v>
      </c>
      <c r="B6" s="79"/>
      <c r="C6" s="26"/>
      <c r="Q6" s="9"/>
      <c r="R6" s="9"/>
      <c r="S6" s="9"/>
      <c r="T6" s="9"/>
      <c r="U6" s="9"/>
      <c r="V6" s="9"/>
      <c r="W6" s="284"/>
      <c r="X6" s="284"/>
      <c r="Y6" s="284"/>
      <c r="Z6" s="284"/>
      <c r="AA6" s="284"/>
      <c r="AB6" s="284"/>
      <c r="AC6" s="284"/>
      <c r="AD6" s="434"/>
      <c r="AE6" s="434"/>
      <c r="AF6" s="434"/>
      <c r="AG6" s="9"/>
      <c r="AH6" s="9"/>
      <c r="AI6" s="9"/>
      <c r="AJ6" s="9"/>
      <c r="AK6" s="9"/>
      <c r="AL6" s="9"/>
      <c r="AM6" s="9"/>
      <c r="AN6" s="434"/>
      <c r="AO6" s="434"/>
      <c r="AP6" s="434"/>
      <c r="AQ6" s="9"/>
      <c r="AR6" s="9"/>
      <c r="AS6" s="9"/>
      <c r="AT6" s="9"/>
      <c r="AU6" s="451"/>
      <c r="AV6" s="451"/>
      <c r="AW6" s="451"/>
      <c r="AX6" s="22"/>
      <c r="AY6" s="284"/>
      <c r="AZ6" s="284"/>
      <c r="BA6" s="284"/>
      <c r="BB6" s="284"/>
      <c r="BC6" s="284"/>
      <c r="BD6" s="451"/>
      <c r="BE6" s="451"/>
      <c r="BF6" s="451"/>
      <c r="BG6" s="80"/>
      <c r="BH6" s="80"/>
      <c r="BI6" s="80"/>
      <c r="BJ6" s="80"/>
      <c r="BK6" s="80"/>
      <c r="BL6" s="75"/>
      <c r="BP6" s="319"/>
      <c r="BQ6" s="293"/>
      <c r="BR6" s="296"/>
      <c r="BS6" s="8"/>
      <c r="BT6" s="295"/>
      <c r="BU6" s="295"/>
      <c r="BV6" s="295"/>
      <c r="BW6" s="295"/>
      <c r="BX6" s="295"/>
      <c r="BY6" s="489"/>
      <c r="BZ6" s="489"/>
      <c r="CA6" s="295"/>
      <c r="CB6" s="295"/>
      <c r="CC6" s="295"/>
      <c r="CD6" s="295"/>
      <c r="CE6" s="295"/>
      <c r="CF6" s="382"/>
      <c r="CI6" s="326"/>
    </row>
    <row r="7" spans="1:90" ht="9.75" customHeight="1" x14ac:dyDescent="0.15">
      <c r="A7" s="523">
        <f ca="1">TODAY()</f>
        <v>42381</v>
      </c>
      <c r="B7" s="523"/>
      <c r="C7" s="23"/>
      <c r="Q7" s="9"/>
      <c r="R7" s="431" t="s">
        <v>76</v>
      </c>
      <c r="S7" s="527" t="s">
        <v>57</v>
      </c>
      <c r="T7" s="528"/>
      <c r="U7" s="528"/>
      <c r="V7" s="528"/>
      <c r="W7" s="528" t="s">
        <v>113</v>
      </c>
      <c r="X7" s="528"/>
      <c r="Y7" s="528"/>
      <c r="Z7" s="528"/>
      <c r="AA7" s="528"/>
      <c r="AB7" s="528"/>
      <c r="AC7" s="528"/>
      <c r="AD7" s="466"/>
      <c r="AE7" s="466"/>
      <c r="AF7" s="467"/>
      <c r="AG7" s="545" t="s">
        <v>112</v>
      </c>
      <c r="AH7" s="543"/>
      <c r="AI7" s="543"/>
      <c r="AJ7" s="543"/>
      <c r="AK7" s="543"/>
      <c r="AL7" s="543"/>
      <c r="AM7" s="546"/>
      <c r="AN7" s="463"/>
      <c r="AO7" s="464"/>
      <c r="AP7" s="465"/>
      <c r="AQ7" s="542" t="s">
        <v>42</v>
      </c>
      <c r="AR7" s="543"/>
      <c r="AS7" s="543"/>
      <c r="AT7" s="544"/>
      <c r="AU7" s="455"/>
      <c r="AV7" s="455"/>
      <c r="AW7" s="456"/>
      <c r="AX7" s="547" t="s">
        <v>115</v>
      </c>
      <c r="AY7" s="548"/>
      <c r="AZ7" s="548"/>
      <c r="BA7" s="548"/>
      <c r="BB7" s="548"/>
      <c r="BC7" s="548"/>
      <c r="BD7" s="455"/>
      <c r="BE7" s="455"/>
      <c r="BF7" s="456"/>
      <c r="BG7" s="99"/>
      <c r="BH7" s="99"/>
      <c r="BI7" s="99"/>
      <c r="BJ7" s="99"/>
      <c r="BK7" s="99"/>
      <c r="BL7" s="35"/>
      <c r="BP7" s="319"/>
      <c r="BQ7" s="293"/>
      <c r="BR7" s="297"/>
      <c r="BS7" s="8"/>
      <c r="BT7" s="298"/>
      <c r="BU7" s="298"/>
      <c r="BV7" s="394"/>
      <c r="BW7" s="298"/>
      <c r="BX7" s="298"/>
      <c r="BY7" s="322"/>
      <c r="BZ7" s="322"/>
      <c r="CA7" s="293"/>
      <c r="CB7" s="293"/>
      <c r="CC7" s="293"/>
      <c r="CD7" s="293"/>
      <c r="CE7" s="295"/>
      <c r="CF7" s="295"/>
      <c r="CG7" s="383"/>
      <c r="CH7" s="383"/>
      <c r="CI7" s="327"/>
    </row>
    <row r="8" spans="1:90" ht="10.5" customHeight="1" thickBot="1" x14ac:dyDescent="0.2">
      <c r="A8" s="87" t="s">
        <v>116</v>
      </c>
      <c r="Q8" s="9"/>
      <c r="R8" s="350">
        <f>COUNTIF(R10:R13,"x")</f>
        <v>1</v>
      </c>
      <c r="S8" s="329">
        <f ca="1">COUNTIF(S10:S13,"x")</f>
        <v>1</v>
      </c>
      <c r="T8" s="336">
        <f ca="1">COUNTIF(T10:T13,"x")</f>
        <v>0</v>
      </c>
      <c r="U8" s="336">
        <f ca="1">COUNTIF(U10:U13,"x")</f>
        <v>1</v>
      </c>
      <c r="V8" s="331">
        <f ca="1">COUNTIF(V10:V13,"x")</f>
        <v>1</v>
      </c>
      <c r="W8" s="329">
        <f ca="1">COUNTIF(W10:W13,"x")</f>
        <v>0</v>
      </c>
      <c r="X8" s="336">
        <f ca="1">COUNTIF(X10:X13,"x")</f>
        <v>1</v>
      </c>
      <c r="Y8" s="336">
        <f ca="1">COUNTIF(Y10:Y13,"x")</f>
        <v>1</v>
      </c>
      <c r="Z8" s="336">
        <f ca="1">COUNTIF(Z10:Z13,"x")</f>
        <v>1</v>
      </c>
      <c r="AA8" s="336">
        <f ca="1">COUNTIF(AA10:AA13,"x")</f>
        <v>0</v>
      </c>
      <c r="AB8" s="336">
        <f ca="1">COUNTIF(AB10:AB13,"x")</f>
        <v>0</v>
      </c>
      <c r="AC8" s="331">
        <f ca="1">COUNTIF(AC10:AC13,"x")</f>
        <v>0</v>
      </c>
      <c r="AD8" s="329">
        <f>COUNTIF(AD10:AD13,"x")</f>
        <v>0</v>
      </c>
      <c r="AE8" s="330">
        <f>COUNTIF(AE10:AE13,"x")</f>
        <v>3</v>
      </c>
      <c r="AF8" s="331">
        <f>COUNTIF(AF10:AF13,"x")</f>
        <v>3</v>
      </c>
      <c r="AG8" s="338">
        <f ca="1">COUNTIF(AG10:AG13,"x")</f>
        <v>0</v>
      </c>
      <c r="AH8" s="336">
        <f ca="1">COUNTIF(AH10:AH13,"x")</f>
        <v>1</v>
      </c>
      <c r="AI8" s="336">
        <f ca="1">COUNTIF(AI10:AI13,"x")</f>
        <v>1</v>
      </c>
      <c r="AJ8" s="336">
        <f ca="1">COUNTIF(AJ10:AJ13,"x")</f>
        <v>1</v>
      </c>
      <c r="AK8" s="336">
        <f ca="1">COUNTIF(AK10:AK13,"x")</f>
        <v>0</v>
      </c>
      <c r="AL8" s="336">
        <f ca="1">COUNTIF(AL10:AL13,"x")</f>
        <v>0</v>
      </c>
      <c r="AM8" s="331">
        <f ca="1">COUNTIF(AM10:AM13,"x")</f>
        <v>0</v>
      </c>
      <c r="AN8" s="329">
        <f>COUNTIF(AN10:AN13,"x")</f>
        <v>0</v>
      </c>
      <c r="AO8" s="330">
        <f>COUNTIF(AO10:AO13,"x")</f>
        <v>3</v>
      </c>
      <c r="AP8" s="331">
        <f>COUNTIF(AP10:AP13,"x")</f>
        <v>3</v>
      </c>
      <c r="AQ8" s="329">
        <f ca="1">COUNTIF(AQ10:AQ13,"x")</f>
        <v>1</v>
      </c>
      <c r="AR8" s="336">
        <f ca="1">COUNTIF(AR10:AR13,"x")</f>
        <v>1</v>
      </c>
      <c r="AS8" s="336">
        <f ca="1">COUNTIF(AS10:AS13,"x")</f>
        <v>1</v>
      </c>
      <c r="AT8" s="331">
        <f ca="1">COUNTIF(AT10:AT13,"x")</f>
        <v>0</v>
      </c>
      <c r="AU8" s="329">
        <f>COUNTIF(AU10:AU13,"x")</f>
        <v>0</v>
      </c>
      <c r="AV8" s="330">
        <f>COUNTIF(AV10:AV13,"x")</f>
        <v>3</v>
      </c>
      <c r="AW8" s="331">
        <f>COUNTIF(AW10:AW13,"x")</f>
        <v>3</v>
      </c>
      <c r="AX8" s="337">
        <f ca="1">COUNTIF(AX10:AX13,"x")</f>
        <v>3</v>
      </c>
      <c r="AY8" s="338">
        <f ca="1">COUNTIF(AY10:AY13,"x")</f>
        <v>0</v>
      </c>
      <c r="AZ8" s="336">
        <f ca="1">COUNTIF(AZ10:AZ13,"x")</f>
        <v>1</v>
      </c>
      <c r="BA8" s="336">
        <f ca="1">COUNTIF(BA10:BA13,"x")</f>
        <v>1</v>
      </c>
      <c r="BB8" s="336">
        <f ca="1">COUNTIF(BB10:BB13,"x")</f>
        <v>1</v>
      </c>
      <c r="BC8" s="331">
        <f ca="1">COUNTIF(BC10:BC13,"x")</f>
        <v>0</v>
      </c>
      <c r="BD8" s="329">
        <f>COUNTIF(BD10:BD13,"x")</f>
        <v>0</v>
      </c>
      <c r="BE8" s="330">
        <f>COUNTIF(BE10:BE13,"x")</f>
        <v>3</v>
      </c>
      <c r="BF8" s="331">
        <f>COUNTIF(BF10:BF13,"x")</f>
        <v>3</v>
      </c>
      <c r="BG8" s="8"/>
      <c r="BH8" s="8"/>
      <c r="BI8" s="8"/>
      <c r="BJ8" s="8"/>
      <c r="BK8" s="8"/>
      <c r="BL8" s="35"/>
      <c r="BQ8" s="299"/>
      <c r="BR8" s="299"/>
      <c r="BS8" s="487"/>
      <c r="BT8" s="488"/>
      <c r="BU8" s="488"/>
      <c r="BV8" s="487"/>
      <c r="BW8" s="301"/>
      <c r="BX8" s="301"/>
      <c r="BY8" s="324"/>
      <c r="BZ8" s="324"/>
      <c r="CA8" s="324"/>
      <c r="CB8" s="324"/>
      <c r="CC8" s="324"/>
      <c r="CD8" s="324"/>
      <c r="CE8" s="487"/>
      <c r="CF8" s="295"/>
      <c r="CG8" s="384"/>
      <c r="CH8" s="384"/>
      <c r="CI8" s="4"/>
    </row>
    <row r="9" spans="1:90" s="1" customFormat="1" ht="49.5" customHeight="1" thickBot="1" x14ac:dyDescent="0.35">
      <c r="A9" s="273" t="s">
        <v>20</v>
      </c>
      <c r="B9" s="255" t="s">
        <v>9</v>
      </c>
      <c r="C9" s="254" t="s">
        <v>0</v>
      </c>
      <c r="D9" s="255" t="s">
        <v>1</v>
      </c>
      <c r="E9" s="255" t="s">
        <v>3</v>
      </c>
      <c r="F9" s="255" t="s">
        <v>4</v>
      </c>
      <c r="G9" s="274" t="s">
        <v>2</v>
      </c>
      <c r="H9" s="254" t="s">
        <v>8</v>
      </c>
      <c r="I9" s="255" t="s">
        <v>5</v>
      </c>
      <c r="J9" s="256" t="s">
        <v>11</v>
      </c>
      <c r="K9" s="254" t="s">
        <v>79</v>
      </c>
      <c r="L9" s="256" t="s">
        <v>80</v>
      </c>
      <c r="M9" s="255" t="s">
        <v>27</v>
      </c>
      <c r="N9" s="274" t="s">
        <v>28</v>
      </c>
      <c r="O9" s="281" t="s">
        <v>6</v>
      </c>
      <c r="P9" s="254" t="s">
        <v>10</v>
      </c>
      <c r="Q9" s="276" t="s">
        <v>23</v>
      </c>
      <c r="R9" s="258" t="s">
        <v>78</v>
      </c>
      <c r="S9" s="254" t="s">
        <v>12</v>
      </c>
      <c r="T9" s="255" t="s">
        <v>13</v>
      </c>
      <c r="U9" s="255" t="s">
        <v>14</v>
      </c>
      <c r="V9" s="275" t="s">
        <v>24</v>
      </c>
      <c r="W9" s="255" t="s">
        <v>32</v>
      </c>
      <c r="X9" s="255" t="s">
        <v>33</v>
      </c>
      <c r="Y9" s="255" t="s">
        <v>14</v>
      </c>
      <c r="Z9" s="255" t="s">
        <v>34</v>
      </c>
      <c r="AA9" s="255" t="s">
        <v>35</v>
      </c>
      <c r="AB9" s="255" t="s">
        <v>36</v>
      </c>
      <c r="AC9" s="274" t="s">
        <v>37</v>
      </c>
      <c r="AD9" s="414">
        <v>2017</v>
      </c>
      <c r="AE9" s="415">
        <v>2016</v>
      </c>
      <c r="AF9" s="416">
        <v>2015</v>
      </c>
      <c r="AG9" s="277" t="s">
        <v>32</v>
      </c>
      <c r="AH9" s="255" t="s">
        <v>33</v>
      </c>
      <c r="AI9" s="255" t="s">
        <v>14</v>
      </c>
      <c r="AJ9" s="255" t="s">
        <v>34</v>
      </c>
      <c r="AK9" s="255" t="s">
        <v>35</v>
      </c>
      <c r="AL9" s="255" t="s">
        <v>36</v>
      </c>
      <c r="AM9" s="397" t="s">
        <v>37</v>
      </c>
      <c r="AN9" s="414">
        <v>2017</v>
      </c>
      <c r="AO9" s="415">
        <v>2016</v>
      </c>
      <c r="AP9" s="416">
        <v>2015</v>
      </c>
      <c r="AQ9" s="278" t="s">
        <v>39</v>
      </c>
      <c r="AR9" s="255" t="s">
        <v>40</v>
      </c>
      <c r="AS9" s="274" t="s">
        <v>34</v>
      </c>
      <c r="AT9" s="256" t="s">
        <v>41</v>
      </c>
      <c r="AU9" s="414">
        <v>2017</v>
      </c>
      <c r="AV9" s="415">
        <v>2016</v>
      </c>
      <c r="AW9" s="416">
        <v>2015</v>
      </c>
      <c r="AX9" s="413" t="s">
        <v>56</v>
      </c>
      <c r="AY9" s="255" t="s">
        <v>114</v>
      </c>
      <c r="AZ9" s="255" t="s">
        <v>33</v>
      </c>
      <c r="BA9" s="255" t="s">
        <v>14</v>
      </c>
      <c r="BB9" s="255" t="s">
        <v>34</v>
      </c>
      <c r="BC9" s="255" t="s">
        <v>41</v>
      </c>
      <c r="BD9" s="414">
        <v>2017</v>
      </c>
      <c r="BE9" s="415">
        <v>2016</v>
      </c>
      <c r="BF9" s="416">
        <v>2015</v>
      </c>
      <c r="BG9" s="279" t="s">
        <v>30</v>
      </c>
      <c r="BH9" s="257" t="s">
        <v>82</v>
      </c>
      <c r="BI9" s="258" t="s">
        <v>83</v>
      </c>
      <c r="BJ9" s="257" t="s">
        <v>97</v>
      </c>
      <c r="BK9" s="258" t="s">
        <v>81</v>
      </c>
      <c r="BL9" s="280" t="s">
        <v>45</v>
      </c>
      <c r="BM9" s="281" t="s">
        <v>15</v>
      </c>
      <c r="BQ9" s="257" t="s">
        <v>105</v>
      </c>
      <c r="BR9" s="410" t="s">
        <v>59</v>
      </c>
      <c r="BS9" s="257" t="s">
        <v>122</v>
      </c>
      <c r="BT9" s="414">
        <v>2017</v>
      </c>
      <c r="BU9" s="416">
        <v>2016</v>
      </c>
      <c r="BV9" s="257" t="s">
        <v>121</v>
      </c>
      <c r="BW9" s="414">
        <v>2017</v>
      </c>
      <c r="BX9" s="416">
        <v>2016</v>
      </c>
      <c r="BY9" s="257" t="s">
        <v>91</v>
      </c>
      <c r="BZ9" s="412" t="s">
        <v>92</v>
      </c>
      <c r="CA9" s="412" t="s">
        <v>93</v>
      </c>
      <c r="CB9" s="412" t="s">
        <v>94</v>
      </c>
      <c r="CC9" s="412" t="s">
        <v>95</v>
      </c>
      <c r="CD9" s="411" t="s">
        <v>96</v>
      </c>
      <c r="CE9" s="257" t="s">
        <v>123</v>
      </c>
      <c r="CF9" s="414">
        <v>2017</v>
      </c>
      <c r="CG9" s="415">
        <v>2016</v>
      </c>
      <c r="CH9" s="416">
        <v>2015</v>
      </c>
      <c r="CI9" s="426" t="s">
        <v>120</v>
      </c>
      <c r="CJ9" s="116"/>
      <c r="CK9" s="116"/>
      <c r="CL9" s="116"/>
    </row>
    <row r="10" spans="1:90" s="117" customFormat="1" x14ac:dyDescent="0.3">
      <c r="A10" s="82">
        <v>1201</v>
      </c>
      <c r="B10" s="118" t="s">
        <v>7</v>
      </c>
      <c r="C10" s="119" t="s">
        <v>48</v>
      </c>
      <c r="D10" s="118" t="s">
        <v>43</v>
      </c>
      <c r="E10" s="118" t="s">
        <v>43</v>
      </c>
      <c r="F10" s="118" t="s">
        <v>43</v>
      </c>
      <c r="G10" s="120" t="s">
        <v>43</v>
      </c>
      <c r="H10" s="119" t="s">
        <v>43</v>
      </c>
      <c r="I10" s="118" t="s">
        <v>43</v>
      </c>
      <c r="J10" s="259" t="s">
        <v>43</v>
      </c>
      <c r="K10" s="121"/>
      <c r="L10" s="260"/>
      <c r="M10" s="118"/>
      <c r="N10" s="120"/>
      <c r="O10" s="398">
        <v>37622</v>
      </c>
      <c r="P10" s="121">
        <v>38353</v>
      </c>
      <c r="Q10" s="122">
        <f ca="1">YEARFRAC(P10,A$7)</f>
        <v>11.030555555555555</v>
      </c>
      <c r="R10" s="249"/>
      <c r="S10" s="123" t="str">
        <f ca="1">IF($Q10&lt;12,"x","")</f>
        <v>x</v>
      </c>
      <c r="T10" s="124" t="str">
        <f ca="1">IF(AND($Q10&gt;12,Q10&lt;15),"x","")</f>
        <v/>
      </c>
      <c r="U10" s="124" t="str">
        <f ca="1">IF(AND($Q10&gt;15,Q10&lt;18),"x","")</f>
        <v/>
      </c>
      <c r="V10" s="125" t="str">
        <f ca="1">IF($Q10&gt;18,"x","")</f>
        <v/>
      </c>
      <c r="W10" s="47" t="str">
        <f ca="1">IF($Q10&lt;6,"x","")</f>
        <v/>
      </c>
      <c r="X10" s="48" t="str">
        <f ca="1">IF(AND($Q10&gt;6,Q10&lt;14),"x","")</f>
        <v>x</v>
      </c>
      <c r="Y10" s="48" t="str">
        <f ca="1">IF(AND($Q10&gt;14,Q10&lt;18),"x","")</f>
        <v/>
      </c>
      <c r="Z10" s="48" t="str">
        <f ca="1">IF(AND($Q10&gt;18,Q10&lt;26),"x","")</f>
        <v/>
      </c>
      <c r="AA10" s="48" t="str">
        <f ca="1">IF(AND($Q10&gt;26,Q10&lt;40),"x","")</f>
        <v/>
      </c>
      <c r="AB10" s="48" t="str">
        <f ca="1">IF(AND($Q10&gt;40,Q10&lt;60),"x","")</f>
        <v/>
      </c>
      <c r="AC10" s="50" t="str">
        <f ca="1">IF($Q10&gt;60,"x","")</f>
        <v/>
      </c>
      <c r="AD10" s="47"/>
      <c r="AE10" s="282" t="s">
        <v>58</v>
      </c>
      <c r="AF10" s="50" t="s">
        <v>58</v>
      </c>
      <c r="AG10" s="123" t="str">
        <f ca="1">IF($Q10&lt;6,"x","")</f>
        <v/>
      </c>
      <c r="AH10" s="124" t="str">
        <f ca="1">IF(AND($Q10&gt;6,Q10&lt;14),"x","")</f>
        <v>x</v>
      </c>
      <c r="AI10" s="124" t="str">
        <f ca="1">IF(AND($Q10&gt;14,Q10&lt;18),"x","")</f>
        <v/>
      </c>
      <c r="AJ10" s="124" t="str">
        <f ca="1">IF(AND($Q10&gt;18,Q10&lt;26),"x","")</f>
        <v/>
      </c>
      <c r="AK10" s="124" t="str">
        <f ca="1">IF(AND($Q10&gt;26,Q10&lt;40),"x","")</f>
        <v/>
      </c>
      <c r="AL10" s="124" t="str">
        <f ca="1">IF(AND($Q10&gt;40,Q10&lt;60),"x","")</f>
        <v/>
      </c>
      <c r="AM10" s="126" t="str">
        <f ca="1">IF($Q10&gt;60,"x","")</f>
        <v/>
      </c>
      <c r="AN10" s="47"/>
      <c r="AO10" s="288" t="s">
        <v>58</v>
      </c>
      <c r="AP10" s="288" t="s">
        <v>58</v>
      </c>
      <c r="AQ10" s="123" t="str">
        <f ca="1">IF($Q10&lt;13,"x","")</f>
        <v>x</v>
      </c>
      <c r="AR10" s="124" t="str">
        <f ca="1">IF(AND($Q10&gt;13,Q10&lt;17),"x","")</f>
        <v/>
      </c>
      <c r="AS10" s="124" t="str">
        <f ca="1">IF(AND($Q10&gt;17,Q10&lt;26),"x","")</f>
        <v/>
      </c>
      <c r="AT10" s="126" t="str">
        <f ca="1">IF($Q10&gt;26,"x","")</f>
        <v/>
      </c>
      <c r="AU10" s="47"/>
      <c r="AV10" s="282" t="s">
        <v>58</v>
      </c>
      <c r="AW10" s="50" t="s">
        <v>58</v>
      </c>
      <c r="AX10" s="261" t="str">
        <f ca="1">IF($Q10&lt;26,"x","")</f>
        <v>x</v>
      </c>
      <c r="AY10" s="417" t="str">
        <f ca="1">IF($Q10&lt;10,"x","")</f>
        <v/>
      </c>
      <c r="AZ10" s="48" t="str">
        <f ca="1">IF(AND($Q10&gt;10,Q10&lt;14),"x","")</f>
        <v>x</v>
      </c>
      <c r="BA10" s="48" t="str">
        <f ca="1">IF(AND($Q10&gt;14,Q10&lt;18),"x","")</f>
        <v/>
      </c>
      <c r="BB10" s="48" t="str">
        <f ca="1">IF(AND($Q10&gt;18,Q10&lt;26),"x","")</f>
        <v/>
      </c>
      <c r="BC10" s="418" t="str">
        <f ca="1">IF($Q10&gt;26,"x","")</f>
        <v/>
      </c>
      <c r="BD10" s="47"/>
      <c r="BE10" s="282" t="s">
        <v>58</v>
      </c>
      <c r="BF10" s="50" t="s">
        <v>58</v>
      </c>
      <c r="BG10" s="250" t="s">
        <v>43</v>
      </c>
      <c r="BH10" s="158"/>
      <c r="BI10" s="157"/>
      <c r="BJ10" s="158"/>
      <c r="BK10" s="157"/>
      <c r="BL10" s="250" t="s">
        <v>19</v>
      </c>
      <c r="BM10" s="127"/>
      <c r="BN10" s="2"/>
      <c r="BO10" s="2"/>
      <c r="BP10" s="2"/>
      <c r="BQ10" s="303">
        <v>110</v>
      </c>
      <c r="BR10" s="304"/>
      <c r="BS10" s="305">
        <f t="shared" ref="BS10:BS12" si="0">SUM(BQ10:BR10)</f>
        <v>110</v>
      </c>
      <c r="BT10" s="550"/>
      <c r="BU10" s="549"/>
      <c r="BV10" s="491"/>
      <c r="BW10" s="477"/>
      <c r="BX10" s="549"/>
      <c r="BY10" s="497"/>
      <c r="BZ10" s="498"/>
      <c r="CA10" s="499"/>
      <c r="CB10" s="499"/>
      <c r="CC10" s="500"/>
      <c r="CD10" s="500"/>
      <c r="CE10" s="328">
        <f>BV10*BV7+BY10*BY7+BZ10*BZ7+CA10*CA7+CB10*CB7+CC10+CC7+CD10+CD7</f>
        <v>0</v>
      </c>
      <c r="CF10" s="473"/>
      <c r="CG10" s="482"/>
      <c r="CH10" s="480"/>
      <c r="CI10" s="403"/>
    </row>
    <row r="11" spans="1:90" s="117" customFormat="1" x14ac:dyDescent="0.3">
      <c r="A11" s="128">
        <v>1301</v>
      </c>
      <c r="B11" s="129" t="s">
        <v>46</v>
      </c>
      <c r="C11" s="130" t="s">
        <v>48</v>
      </c>
      <c r="D11" s="129" t="s">
        <v>43</v>
      </c>
      <c r="E11" s="129" t="s">
        <v>43</v>
      </c>
      <c r="F11" s="129" t="s">
        <v>43</v>
      </c>
      <c r="G11" s="131" t="s">
        <v>43</v>
      </c>
      <c r="H11" s="130" t="s">
        <v>43</v>
      </c>
      <c r="I11" s="129" t="s">
        <v>43</v>
      </c>
      <c r="J11" s="132" t="s">
        <v>43</v>
      </c>
      <c r="K11" s="92"/>
      <c r="L11" s="94"/>
      <c r="M11" s="129"/>
      <c r="N11" s="131"/>
      <c r="O11" s="399">
        <v>37987</v>
      </c>
      <c r="P11" s="133">
        <v>36526</v>
      </c>
      <c r="Q11" s="134">
        <f ca="1">YEARFRAC(P11,A$7)</f>
        <v>16.030555555555555</v>
      </c>
      <c r="R11" s="90"/>
      <c r="S11" s="136" t="str">
        <f ca="1">IF($Q11&lt;12,"x","")</f>
        <v/>
      </c>
      <c r="T11" s="137" t="str">
        <f ca="1">IF(AND($Q11&gt;12,Q11&lt;15),"x","")</f>
        <v/>
      </c>
      <c r="U11" s="137" t="str">
        <f ca="1">IF(AND($Q11&gt;15,Q11&lt;18),"x","")</f>
        <v>x</v>
      </c>
      <c r="V11" s="138" t="str">
        <f ca="1">IF($Q11&gt;18,"x","")</f>
        <v/>
      </c>
      <c r="W11" s="47" t="str">
        <f t="shared" ref="W11:W12" ca="1" si="1">IF($Q11&lt;6,"x","")</f>
        <v/>
      </c>
      <c r="X11" s="48" t="str">
        <f t="shared" ref="X11:X12" ca="1" si="2">IF(AND($Q11&gt;6,Q11&lt;14),"x","")</f>
        <v/>
      </c>
      <c r="Y11" s="48" t="str">
        <f t="shared" ref="Y11:Y12" ca="1" si="3">IF(AND($Q11&gt;14,Q11&lt;18),"x","")</f>
        <v>x</v>
      </c>
      <c r="Z11" s="48" t="str">
        <f t="shared" ref="Z11:Z12" ca="1" si="4">IF(AND($Q11&gt;18,Q11&lt;26),"x","")</f>
        <v/>
      </c>
      <c r="AA11" s="48" t="str">
        <f t="shared" ref="AA11:AA12" ca="1" si="5">IF(AND($Q11&gt;26,Q11&lt;40),"x","")</f>
        <v/>
      </c>
      <c r="AB11" s="48" t="str">
        <f t="shared" ref="AB11:AB12" ca="1" si="6">IF(AND($Q11&gt;40,Q11&lt;60),"x","")</f>
        <v/>
      </c>
      <c r="AC11" s="50" t="str">
        <f t="shared" ref="AC11:AC12" ca="1" si="7">IF($Q11&gt;60,"x","")</f>
        <v/>
      </c>
      <c r="AD11" s="47"/>
      <c r="AE11" s="282" t="s">
        <v>58</v>
      </c>
      <c r="AF11" s="50" t="s">
        <v>58</v>
      </c>
      <c r="AG11" s="136" t="str">
        <f t="shared" ref="AG11:AG12" ca="1" si="8">IF($Q11&lt;6,"x","")</f>
        <v/>
      </c>
      <c r="AH11" s="137" t="str">
        <f ca="1">IF(AND($Q11&gt;6,Q11&lt;14),"x","")</f>
        <v/>
      </c>
      <c r="AI11" s="137" t="str">
        <f ca="1">IF(AND($Q11&gt;14,Q11&lt;18),"x","")</f>
        <v>x</v>
      </c>
      <c r="AJ11" s="137" t="str">
        <f ca="1">IF(AND($Q11&gt;18,Q11&lt;26),"x","")</f>
        <v/>
      </c>
      <c r="AK11" s="137" t="str">
        <f ca="1">IF(AND($Q11&gt;26,Q11&lt;40),"x","")</f>
        <v/>
      </c>
      <c r="AL11" s="137" t="str">
        <f ca="1">IF(AND($Q11&gt;40,Q11&lt;60),"x","")</f>
        <v/>
      </c>
      <c r="AM11" s="139" t="str">
        <f t="shared" ref="AM11:AM12" ca="1" si="9">IF($Q11&gt;60,"x","")</f>
        <v/>
      </c>
      <c r="AN11" s="286"/>
      <c r="AO11" s="282" t="s">
        <v>58</v>
      </c>
      <c r="AP11" s="50" t="s">
        <v>58</v>
      </c>
      <c r="AQ11" s="136" t="str">
        <f t="shared" ref="AQ11:AQ12" ca="1" si="10">IF($Q11&lt;13,"x","")</f>
        <v/>
      </c>
      <c r="AR11" s="137" t="str">
        <f ca="1">IF(AND($Q11&gt;13,Q11&lt;17),"x","")</f>
        <v>x</v>
      </c>
      <c r="AS11" s="137" t="str">
        <f ca="1">IF(AND($Q11&gt;17,Q11&lt;26),"x","")</f>
        <v/>
      </c>
      <c r="AT11" s="139" t="str">
        <f t="shared" ref="AT11:AT12" ca="1" si="11">IF($Q11&gt;26,"x","")</f>
        <v/>
      </c>
      <c r="AU11" s="47"/>
      <c r="AV11" s="282" t="s">
        <v>58</v>
      </c>
      <c r="AW11" s="50" t="s">
        <v>58</v>
      </c>
      <c r="AX11" s="135" t="str">
        <f t="shared" ref="AX11:AX12" ca="1" si="12">IF($Q11&lt;26,"x","")</f>
        <v>x</v>
      </c>
      <c r="AY11" s="417" t="str">
        <f t="shared" ref="AY11:AY12" ca="1" si="13">IF($Q11&lt;10,"x","")</f>
        <v/>
      </c>
      <c r="AZ11" s="48" t="str">
        <f ca="1">IF(AND($Q11&gt;10,Q11&lt;14),"x","")</f>
        <v/>
      </c>
      <c r="BA11" s="48" t="str">
        <f ca="1">IF(AND($Q11&gt;14,Q11&lt;18),"x","")</f>
        <v>x</v>
      </c>
      <c r="BB11" s="48" t="str">
        <f ca="1">IF(AND($Q11&gt;18,Q11&lt;26),"x","")</f>
        <v/>
      </c>
      <c r="BC11" s="418" t="str">
        <f t="shared" ref="BC11:BC12" ca="1" si="14">IF($Q11&gt;26,"x","")</f>
        <v/>
      </c>
      <c r="BD11" s="47"/>
      <c r="BE11" s="282" t="s">
        <v>58</v>
      </c>
      <c r="BF11" s="50" t="s">
        <v>58</v>
      </c>
      <c r="BG11" s="101" t="s">
        <v>43</v>
      </c>
      <c r="BH11" s="155"/>
      <c r="BI11" s="153"/>
      <c r="BJ11" s="155"/>
      <c r="BK11" s="153"/>
      <c r="BL11" s="101" t="s">
        <v>19</v>
      </c>
      <c r="BM11" s="140"/>
      <c r="BN11" s="2"/>
      <c r="BO11" s="2"/>
      <c r="BP11" s="2"/>
      <c r="BQ11" s="303">
        <v>110</v>
      </c>
      <c r="BR11" s="304"/>
      <c r="BS11" s="305">
        <f t="shared" si="0"/>
        <v>110</v>
      </c>
      <c r="BT11" s="550"/>
      <c r="BU11" s="549"/>
      <c r="BV11" s="492"/>
      <c r="BW11" s="477"/>
      <c r="BX11" s="549"/>
      <c r="BY11" s="128"/>
      <c r="BZ11" s="501"/>
      <c r="CA11" s="502"/>
      <c r="CB11" s="502"/>
      <c r="CC11" s="503"/>
      <c r="CD11" s="503"/>
      <c r="CE11" s="328">
        <f>BV11*BV7+BY11*BY7+BZ11*BZ7+CA11*CA7+CB11*CB7+CC11+CC7+CD11+CD7</f>
        <v>0</v>
      </c>
      <c r="CF11" s="473"/>
      <c r="CG11" s="482"/>
      <c r="CH11" s="480"/>
      <c r="CI11" s="404"/>
    </row>
    <row r="12" spans="1:90" s="117" customFormat="1" ht="8.25" customHeight="1" x14ac:dyDescent="0.3">
      <c r="A12" s="223">
        <v>1401</v>
      </c>
      <c r="B12" s="262" t="s">
        <v>7</v>
      </c>
      <c r="C12" s="263" t="s">
        <v>44</v>
      </c>
      <c r="D12" s="262" t="s">
        <v>43</v>
      </c>
      <c r="E12" s="262" t="s">
        <v>43</v>
      </c>
      <c r="F12" s="262" t="s">
        <v>43</v>
      </c>
      <c r="G12" s="264" t="s">
        <v>43</v>
      </c>
      <c r="H12" s="263" t="s">
        <v>43</v>
      </c>
      <c r="I12" s="262" t="s">
        <v>43</v>
      </c>
      <c r="J12" s="265" t="s">
        <v>43</v>
      </c>
      <c r="K12" s="229"/>
      <c r="L12" s="230"/>
      <c r="M12" s="262"/>
      <c r="N12" s="264"/>
      <c r="O12" s="400">
        <v>38353</v>
      </c>
      <c r="P12" s="266">
        <v>34700</v>
      </c>
      <c r="Q12" s="267">
        <f ca="1">YEARFRAC(P12,A$7)</f>
        <v>21.030555555555555</v>
      </c>
      <c r="R12" s="270" t="s">
        <v>58</v>
      </c>
      <c r="S12" s="232" t="str">
        <f t="shared" ref="S12" ca="1" si="15">IF($Q12&lt;12,"x","")</f>
        <v/>
      </c>
      <c r="T12" s="233" t="str">
        <f ca="1">IF(AND($Q12&gt;12,Q12&lt;15),"x","")</f>
        <v/>
      </c>
      <c r="U12" s="233" t="str">
        <f ca="1">IF(AND($Q12&gt;15,Q12&lt;18),"x","")</f>
        <v/>
      </c>
      <c r="V12" s="234" t="str">
        <f t="shared" ref="V12" ca="1" si="16">IF($Q12&gt;18,"x","")</f>
        <v>x</v>
      </c>
      <c r="W12" s="47" t="str">
        <f t="shared" ca="1" si="1"/>
        <v/>
      </c>
      <c r="X12" s="48" t="str">
        <f t="shared" ca="1" si="2"/>
        <v/>
      </c>
      <c r="Y12" s="48" t="str">
        <f t="shared" ca="1" si="3"/>
        <v/>
      </c>
      <c r="Z12" s="48" t="str">
        <f t="shared" ca="1" si="4"/>
        <v>x</v>
      </c>
      <c r="AA12" s="48" t="str">
        <f t="shared" ca="1" si="5"/>
        <v/>
      </c>
      <c r="AB12" s="48" t="str">
        <f t="shared" ca="1" si="6"/>
        <v/>
      </c>
      <c r="AC12" s="50" t="str">
        <f t="shared" ca="1" si="7"/>
        <v/>
      </c>
      <c r="AD12" s="332"/>
      <c r="AE12" s="290" t="s">
        <v>58</v>
      </c>
      <c r="AF12" s="289" t="s">
        <v>58</v>
      </c>
      <c r="AG12" s="232" t="str">
        <f t="shared" ca="1" si="8"/>
        <v/>
      </c>
      <c r="AH12" s="233" t="str">
        <f ca="1">IF(AND($Q12&gt;6,Q12&lt;14),"x","")</f>
        <v/>
      </c>
      <c r="AI12" s="233" t="str">
        <f ca="1">IF(AND($Q12&gt;14,Q12&lt;18),"x","")</f>
        <v/>
      </c>
      <c r="AJ12" s="233" t="str">
        <f ca="1">IF(AND($Q12&gt;18,Q12&lt;26),"x","")</f>
        <v>x</v>
      </c>
      <c r="AK12" s="233" t="str">
        <f ca="1">IF(AND($Q12&gt;26,Q12&lt;40),"x","")</f>
        <v/>
      </c>
      <c r="AL12" s="233" t="str">
        <f ca="1">IF(AND($Q12&gt;40,Q12&lt;60),"x","")</f>
        <v/>
      </c>
      <c r="AM12" s="235" t="str">
        <f t="shared" ca="1" si="9"/>
        <v/>
      </c>
      <c r="AN12" s="287"/>
      <c r="AO12" s="282" t="s">
        <v>58</v>
      </c>
      <c r="AP12" s="289" t="s">
        <v>58</v>
      </c>
      <c r="AQ12" s="232" t="str">
        <f t="shared" ca="1" si="10"/>
        <v/>
      </c>
      <c r="AR12" s="233" t="str">
        <f ca="1">IF(AND($Q12&gt;13,Q12&lt;17),"x","")</f>
        <v/>
      </c>
      <c r="AS12" s="233" t="str">
        <f ca="1">IF(AND($Q12&gt;17,Q12&lt;26),"x","")</f>
        <v>x</v>
      </c>
      <c r="AT12" s="235" t="str">
        <f t="shared" ca="1" si="11"/>
        <v/>
      </c>
      <c r="AU12" s="332"/>
      <c r="AV12" s="290" t="s">
        <v>58</v>
      </c>
      <c r="AW12" s="289" t="s">
        <v>58</v>
      </c>
      <c r="AX12" s="269" t="str">
        <f t="shared" ca="1" si="12"/>
        <v>x</v>
      </c>
      <c r="AY12" s="417" t="str">
        <f t="shared" ca="1" si="13"/>
        <v/>
      </c>
      <c r="AZ12" s="48" t="str">
        <f ca="1">IF(AND($Q12&gt;10,Q12&lt;14),"x","")</f>
        <v/>
      </c>
      <c r="BA12" s="48" t="str">
        <f ca="1">IF(AND($Q12&gt;14,Q12&lt;18),"x","")</f>
        <v/>
      </c>
      <c r="BB12" s="48" t="str">
        <f ca="1">IF(AND($Q12&gt;18,Q12&lt;26),"x","")</f>
        <v>x</v>
      </c>
      <c r="BC12" s="418" t="str">
        <f t="shared" ca="1" si="14"/>
        <v/>
      </c>
      <c r="BD12" s="332"/>
      <c r="BE12" s="290" t="s">
        <v>58</v>
      </c>
      <c r="BF12" s="289" t="s">
        <v>58</v>
      </c>
      <c r="BG12" s="115" t="s">
        <v>43</v>
      </c>
      <c r="BH12" s="183"/>
      <c r="BI12" s="184"/>
      <c r="BJ12" s="183"/>
      <c r="BK12" s="184"/>
      <c r="BL12" s="115" t="s">
        <v>25</v>
      </c>
      <c r="BM12" s="268"/>
      <c r="BN12" s="2"/>
      <c r="BO12" s="2"/>
      <c r="BP12" s="2"/>
      <c r="BQ12" s="391">
        <v>30</v>
      </c>
      <c r="BR12" s="306"/>
      <c r="BS12" s="305">
        <f t="shared" si="0"/>
        <v>30</v>
      </c>
      <c r="BT12" s="550"/>
      <c r="BU12" s="549"/>
      <c r="BV12" s="492"/>
      <c r="BW12" s="477"/>
      <c r="BX12" s="549"/>
      <c r="BY12" s="128"/>
      <c r="BZ12" s="501"/>
      <c r="CA12" s="502"/>
      <c r="CB12" s="502"/>
      <c r="CC12" s="503"/>
      <c r="CD12" s="503"/>
      <c r="CE12" s="328">
        <f>BV12*BV7+BY12*BY7+BZ12*BZ7+CA12*CA7+CB12*CB7+CC12+CC7+CD12+CD7</f>
        <v>0</v>
      </c>
      <c r="CF12" s="473"/>
      <c r="CG12" s="482"/>
      <c r="CH12" s="480"/>
      <c r="CI12" s="404"/>
    </row>
    <row r="13" spans="1:90" s="117" customFormat="1" ht="8.25" customHeight="1" thickBot="1" x14ac:dyDescent="0.35">
      <c r="A13" s="81"/>
      <c r="B13" s="141"/>
      <c r="C13" s="142"/>
      <c r="D13" s="141"/>
      <c r="E13" s="141"/>
      <c r="F13" s="141"/>
      <c r="G13" s="143"/>
      <c r="H13" s="142"/>
      <c r="I13" s="141"/>
      <c r="J13" s="144"/>
      <c r="K13" s="95"/>
      <c r="L13" s="96"/>
      <c r="M13" s="141"/>
      <c r="N13" s="143"/>
      <c r="O13" s="380"/>
      <c r="P13" s="145"/>
      <c r="Q13" s="146"/>
      <c r="R13" s="272"/>
      <c r="S13" s="147"/>
      <c r="T13" s="148"/>
      <c r="U13" s="148"/>
      <c r="V13" s="149"/>
      <c r="W13" s="47"/>
      <c r="X13" s="48"/>
      <c r="Y13" s="48"/>
      <c r="Z13" s="48"/>
      <c r="AA13" s="48"/>
      <c r="AB13" s="48"/>
      <c r="AC13" s="50"/>
      <c r="AD13" s="332"/>
      <c r="AE13" s="290"/>
      <c r="AF13" s="289"/>
      <c r="AG13" s="147"/>
      <c r="AH13" s="148"/>
      <c r="AI13" s="148"/>
      <c r="AJ13" s="148"/>
      <c r="AK13" s="148"/>
      <c r="AL13" s="148"/>
      <c r="AM13" s="150"/>
      <c r="AN13" s="287"/>
      <c r="AO13" s="288"/>
      <c r="AP13" s="289"/>
      <c r="AQ13" s="147"/>
      <c r="AR13" s="148"/>
      <c r="AS13" s="148"/>
      <c r="AT13" s="150"/>
      <c r="AU13" s="332"/>
      <c r="AV13" s="290"/>
      <c r="AW13" s="289"/>
      <c r="AX13" s="271"/>
      <c r="AY13" s="419"/>
      <c r="AZ13" s="354"/>
      <c r="BA13" s="354"/>
      <c r="BB13" s="354"/>
      <c r="BC13" s="420"/>
      <c r="BD13" s="332"/>
      <c r="BE13" s="290"/>
      <c r="BF13" s="289"/>
      <c r="BG13" s="102"/>
      <c r="BH13" s="156"/>
      <c r="BI13" s="154"/>
      <c r="BJ13" s="156"/>
      <c r="BK13" s="154"/>
      <c r="BL13" s="102"/>
      <c r="BM13" s="151"/>
      <c r="BN13" s="2"/>
      <c r="BO13" s="2"/>
      <c r="BP13" s="2"/>
      <c r="BQ13" s="407"/>
      <c r="BR13" s="311"/>
      <c r="BS13" s="408"/>
      <c r="BT13" s="551"/>
      <c r="BU13" s="552"/>
      <c r="BV13" s="517"/>
      <c r="BW13" s="553"/>
      <c r="BX13" s="479"/>
      <c r="BY13" s="518"/>
      <c r="BZ13" s="519"/>
      <c r="CA13" s="520"/>
      <c r="CB13" s="520"/>
      <c r="CC13" s="521"/>
      <c r="CD13" s="521"/>
      <c r="CE13" s="409"/>
      <c r="CF13" s="474"/>
      <c r="CG13" s="483"/>
      <c r="CH13" s="481"/>
      <c r="CI13" s="405"/>
    </row>
    <row r="14" spans="1:90" s="2" customFormat="1" ht="8.25" customHeight="1" x14ac:dyDescent="0.15">
      <c r="A14" s="30"/>
      <c r="M14" s="29"/>
      <c r="N14" s="33"/>
      <c r="P14" s="21"/>
      <c r="Q14" s="21"/>
      <c r="R14" s="349">
        <f>COUNTIF(R10:R13,"x")</f>
        <v>1</v>
      </c>
      <c r="S14" s="344">
        <f ca="1">COUNTIF(S10:S13,"x")</f>
        <v>1</v>
      </c>
      <c r="T14" s="345">
        <f ca="1">COUNTIF(T10:T13,"x")</f>
        <v>0</v>
      </c>
      <c r="U14" s="345">
        <f ca="1">COUNTIF(U10:U13,"x")</f>
        <v>1</v>
      </c>
      <c r="V14" s="346">
        <f ca="1">COUNTIF(V10:V13,"x")</f>
        <v>1</v>
      </c>
      <c r="W14" s="333">
        <f ca="1">COUNTIF(W10:W13,"x")</f>
        <v>0</v>
      </c>
      <c r="X14" s="356">
        <f ca="1">COUNTIF(X10:X13,"x")</f>
        <v>1</v>
      </c>
      <c r="Y14" s="356">
        <f ca="1">COUNTIF(Y10:Y13,"x")</f>
        <v>1</v>
      </c>
      <c r="Z14" s="356">
        <f ca="1">COUNTIF(Z10:Z13,"x")</f>
        <v>1</v>
      </c>
      <c r="AA14" s="356">
        <f ca="1">COUNTIF(AA10:AA13,"x")</f>
        <v>0</v>
      </c>
      <c r="AB14" s="356">
        <f ca="1">COUNTIF(AB10:AB13,"x")</f>
        <v>0</v>
      </c>
      <c r="AC14" s="341">
        <f ca="1">COUNTIF(AC10:AC13,"x")</f>
        <v>0</v>
      </c>
      <c r="AD14" s="334">
        <f>COUNTIF(AD10:AD13,"x")</f>
        <v>0</v>
      </c>
      <c r="AE14" s="334">
        <f>COUNTIF(AE10:AE13,"x")</f>
        <v>3</v>
      </c>
      <c r="AF14" s="335">
        <f>COUNTIF(AF10:AF13,"x")</f>
        <v>3</v>
      </c>
      <c r="AG14" s="339">
        <f ca="1">COUNTIF(AG10:AG13,"x")</f>
        <v>0</v>
      </c>
      <c r="AH14" s="340">
        <f ca="1">COUNTIF(AH10:AH13,"x")</f>
        <v>1</v>
      </c>
      <c r="AI14" s="340">
        <f ca="1">COUNTIF(AI10:AI13,"x")</f>
        <v>1</v>
      </c>
      <c r="AJ14" s="340">
        <f ca="1">COUNTIF(AJ10:AJ13,"x")</f>
        <v>1</v>
      </c>
      <c r="AK14" s="340">
        <f ca="1">COUNTIF(AK10:AK13,"x")</f>
        <v>0</v>
      </c>
      <c r="AL14" s="340">
        <f ca="1">COUNTIF(AL10:AL13,"x")</f>
        <v>0</v>
      </c>
      <c r="AM14" s="341">
        <f ca="1">COUNTIF(AM10:AM13,"x")</f>
        <v>0</v>
      </c>
      <c r="AN14" s="333">
        <f>COUNTIF(AN10:AN13,"x")</f>
        <v>0</v>
      </c>
      <c r="AO14" s="334">
        <f>COUNTIF(AO10:AO13,"x")</f>
        <v>3</v>
      </c>
      <c r="AP14" s="335">
        <f>COUNTIF(AP10:AP13,"x")</f>
        <v>3</v>
      </c>
      <c r="AQ14" s="339">
        <f ca="1">COUNTIF(AQ10:AQ13,"x")</f>
        <v>1</v>
      </c>
      <c r="AR14" s="340">
        <f ca="1">COUNTIF(AR10:AR13,"x")</f>
        <v>1</v>
      </c>
      <c r="AS14" s="340">
        <f ca="1">COUNTIF(AS10:AS13,"x")</f>
        <v>1</v>
      </c>
      <c r="AT14" s="341">
        <f ca="1">COUNTIF(AT10:AT13,"x")</f>
        <v>0</v>
      </c>
      <c r="AU14" s="334">
        <f>COUNTIF(AU10:AU13,"x")</f>
        <v>0</v>
      </c>
      <c r="AV14" s="334">
        <f>COUNTIF(AV10:AV13,"x")</f>
        <v>3</v>
      </c>
      <c r="AW14" s="335">
        <f>COUNTIF(AW10:AW13,"x")</f>
        <v>3</v>
      </c>
      <c r="AX14" s="347">
        <f ca="1">COUNTIF(AX10:AX13,"x")</f>
        <v>3</v>
      </c>
      <c r="AY14" s="368">
        <f ca="1">COUNTIF(AY10:AY13,"x")</f>
        <v>0</v>
      </c>
      <c r="AZ14" s="340">
        <f ca="1">COUNTIF(AZ10:AZ13,"x")</f>
        <v>1</v>
      </c>
      <c r="BA14" s="340">
        <f ca="1">COUNTIF(BA10:BA13,"x")</f>
        <v>1</v>
      </c>
      <c r="BB14" s="340">
        <f ca="1">COUNTIF(BB10:BB13,"x")</f>
        <v>1</v>
      </c>
      <c r="BC14" s="340">
        <f ca="1">COUNTIF(BC10:BC13,"x")</f>
        <v>0</v>
      </c>
      <c r="BD14" s="333">
        <f>COUNTIF(BD10:BD13,"x")</f>
        <v>0</v>
      </c>
      <c r="BE14" s="334">
        <f>COUNTIF(BE10:BE13,"x")</f>
        <v>3</v>
      </c>
      <c r="BF14" s="335">
        <f>COUNTIF(BF10:BF13,"x")</f>
        <v>3</v>
      </c>
      <c r="BG14" s="12"/>
      <c r="BH14" s="12"/>
      <c r="BJ14" s="12"/>
      <c r="BK14" s="421">
        <v>2013</v>
      </c>
      <c r="BL14" s="422">
        <f>COUNTIF(BL10:BL13,2013)</f>
        <v>2</v>
      </c>
      <c r="BQ14" s="313"/>
      <c r="BR14" s="313"/>
      <c r="BS14" s="314"/>
      <c r="BT14" s="315"/>
      <c r="BU14" s="315"/>
      <c r="BV14" s="406"/>
      <c r="BW14" s="16"/>
      <c r="BX14" s="16"/>
      <c r="BY14" s="406"/>
      <c r="BZ14" s="406"/>
      <c r="CA14" s="406"/>
      <c r="CB14" s="406"/>
      <c r="CC14" s="406"/>
      <c r="CD14" s="406"/>
      <c r="CE14" s="381"/>
      <c r="CJ14" s="25"/>
      <c r="CK14" s="25"/>
      <c r="CL14" s="25"/>
    </row>
    <row r="15" spans="1:90" s="2" customFormat="1" ht="8.25" customHeight="1" thickBot="1" x14ac:dyDescent="0.2">
      <c r="M15" s="25"/>
      <c r="N15" s="25"/>
      <c r="P15" s="21"/>
      <c r="Q15" s="21"/>
      <c r="R15" s="348" t="s">
        <v>77</v>
      </c>
      <c r="S15" s="342" t="s">
        <v>12</v>
      </c>
      <c r="T15" s="343" t="s">
        <v>13</v>
      </c>
      <c r="U15" s="343" t="s">
        <v>14</v>
      </c>
      <c r="V15" s="343" t="s">
        <v>24</v>
      </c>
      <c r="W15" s="342" t="s">
        <v>12</v>
      </c>
      <c r="X15" s="343" t="s">
        <v>13</v>
      </c>
      <c r="Y15" s="343" t="s">
        <v>14</v>
      </c>
      <c r="Z15" s="343" t="s">
        <v>13</v>
      </c>
      <c r="AA15" s="343" t="s">
        <v>14</v>
      </c>
      <c r="AB15" s="343" t="s">
        <v>14</v>
      </c>
      <c r="AC15" s="343" t="s">
        <v>24</v>
      </c>
      <c r="AD15" s="460"/>
      <c r="AE15" s="461"/>
      <c r="AF15" s="462"/>
      <c r="AG15" s="342" t="s">
        <v>38</v>
      </c>
      <c r="AH15" s="343" t="s">
        <v>33</v>
      </c>
      <c r="AI15" s="343" t="s">
        <v>14</v>
      </c>
      <c r="AJ15" s="343" t="s">
        <v>34</v>
      </c>
      <c r="AK15" s="343" t="s">
        <v>35</v>
      </c>
      <c r="AL15" s="343" t="s">
        <v>36</v>
      </c>
      <c r="AM15" s="343" t="s">
        <v>37</v>
      </c>
      <c r="AN15" s="460"/>
      <c r="AO15" s="461"/>
      <c r="AP15" s="462"/>
      <c r="AQ15" s="342" t="s">
        <v>75</v>
      </c>
      <c r="AR15" s="343" t="s">
        <v>40</v>
      </c>
      <c r="AS15" s="343" t="s">
        <v>34</v>
      </c>
      <c r="AT15" s="343" t="s">
        <v>41</v>
      </c>
      <c r="AU15" s="460"/>
      <c r="AV15" s="461"/>
      <c r="AW15" s="462"/>
      <c r="AX15" s="353" t="s">
        <v>74</v>
      </c>
      <c r="AY15" s="343" t="s">
        <v>38</v>
      </c>
      <c r="AZ15" s="343" t="s">
        <v>33</v>
      </c>
      <c r="BA15" s="343" t="s">
        <v>14</v>
      </c>
      <c r="BB15" s="343" t="s">
        <v>34</v>
      </c>
      <c r="BC15" s="343" t="s">
        <v>35</v>
      </c>
      <c r="BD15" s="460"/>
      <c r="BE15" s="461"/>
      <c r="BF15" s="462"/>
      <c r="BG15" s="12"/>
      <c r="BH15" s="12"/>
      <c r="BJ15" s="12"/>
      <c r="BK15" s="423">
        <v>2014</v>
      </c>
      <c r="BL15" s="424">
        <f>COUNTIF(BL10:BL13,2014)</f>
        <v>1</v>
      </c>
    </row>
    <row r="16" spans="1:90" s="2" customFormat="1" ht="8.25" customHeight="1" thickBot="1" x14ac:dyDescent="0.35">
      <c r="M16" s="12"/>
      <c r="N16" s="25"/>
      <c r="P16" s="21"/>
      <c r="Q16" s="21"/>
      <c r="R16" s="22"/>
      <c r="S16" s="22"/>
      <c r="T16" s="22"/>
      <c r="U16" s="22"/>
      <c r="V16" s="284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X16" s="9"/>
      <c r="AY16" s="9"/>
      <c r="AZ16" s="9"/>
      <c r="BA16" s="9"/>
      <c r="BB16" s="9"/>
      <c r="BC16" s="9"/>
      <c r="BG16" s="12"/>
      <c r="BH16" s="12"/>
      <c r="BJ16" s="12"/>
      <c r="BK16" s="425" t="s">
        <v>21</v>
      </c>
      <c r="BL16" s="152">
        <f>SUBTOTAL(9,BL6:BL15)</f>
        <v>3</v>
      </c>
    </row>
    <row r="17" spans="1:68" s="2" customFormat="1" ht="8.25" customHeight="1" x14ac:dyDescent="0.3">
      <c r="M17" s="12"/>
      <c r="P17" s="21"/>
      <c r="Q17" s="21"/>
      <c r="R17" s="22"/>
      <c r="S17" s="22"/>
      <c r="T17" s="22"/>
      <c r="U17" s="22"/>
      <c r="V17" s="284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X17" s="9"/>
      <c r="AY17" s="9"/>
      <c r="AZ17" s="9"/>
      <c r="BA17" s="9"/>
      <c r="BB17" s="9"/>
      <c r="BC17" s="9"/>
      <c r="BG17" s="12"/>
      <c r="BH17" s="12"/>
      <c r="BI17" s="12"/>
      <c r="BJ17" s="12"/>
      <c r="BK17" s="12"/>
    </row>
    <row r="18" spans="1:68" s="2" customFormat="1" ht="8.25" customHeight="1" x14ac:dyDescent="0.3">
      <c r="M18" s="12"/>
      <c r="P18" s="21"/>
      <c r="Q18" s="21"/>
      <c r="R18" s="22"/>
      <c r="S18" s="22"/>
      <c r="T18" s="22"/>
      <c r="U18" s="22"/>
      <c r="V18" s="284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X18" s="9"/>
      <c r="AY18" s="9"/>
      <c r="AZ18" s="9"/>
      <c r="BA18" s="9"/>
      <c r="BB18" s="9"/>
      <c r="BC18" s="9"/>
      <c r="BG18" s="12"/>
      <c r="BH18" s="12"/>
      <c r="BI18" s="12"/>
      <c r="BJ18" s="12"/>
      <c r="BK18" s="12"/>
    </row>
    <row r="19" spans="1:68" s="2" customFormat="1" ht="8.25" customHeight="1" x14ac:dyDescent="0.3">
      <c r="A19" s="17" t="s">
        <v>16</v>
      </c>
      <c r="M19" s="12"/>
      <c r="P19" s="21"/>
      <c r="Q19" s="21"/>
      <c r="R19" s="22"/>
      <c r="S19" s="22"/>
      <c r="T19" s="22"/>
      <c r="U19" s="22"/>
      <c r="V19" s="22"/>
      <c r="AG19" s="22"/>
      <c r="AH19" s="22"/>
      <c r="AI19" s="22"/>
      <c r="AJ19" s="22"/>
      <c r="AK19" s="22"/>
      <c r="AL19" s="22"/>
      <c r="AM19" s="22"/>
      <c r="AQ19" s="22"/>
      <c r="AR19" s="22"/>
      <c r="AS19" s="22"/>
      <c r="AT19" s="22"/>
      <c r="AX19" s="9"/>
      <c r="AY19" s="9"/>
      <c r="AZ19" s="9"/>
      <c r="BA19" s="9"/>
      <c r="BB19" s="9"/>
      <c r="BC19" s="9"/>
      <c r="BG19" s="12"/>
      <c r="BH19" s="12"/>
      <c r="BI19" s="12"/>
      <c r="BJ19" s="12"/>
      <c r="BK19" s="12"/>
    </row>
    <row r="20" spans="1:68" s="2" customFormat="1" ht="8.25" customHeight="1" x14ac:dyDescent="0.3">
      <c r="A20" s="19"/>
      <c r="P20" s="21"/>
      <c r="Q20" s="21"/>
      <c r="R20" s="22"/>
      <c r="S20" s="22"/>
      <c r="T20" s="22"/>
      <c r="U20" s="22"/>
      <c r="V20" s="22"/>
      <c r="AG20" s="22"/>
      <c r="AH20" s="22"/>
      <c r="AI20" s="22"/>
      <c r="AJ20" s="22"/>
      <c r="AK20" s="22"/>
      <c r="AL20" s="22"/>
      <c r="AM20" s="22"/>
      <c r="AQ20" s="22"/>
      <c r="AR20" s="22"/>
      <c r="AS20" s="22"/>
      <c r="AT20" s="22"/>
      <c r="AX20" s="9"/>
      <c r="AY20" s="9"/>
      <c r="AZ20" s="9"/>
      <c r="BA20" s="9"/>
      <c r="BB20" s="9"/>
      <c r="BC20" s="9"/>
      <c r="BG20" s="12"/>
      <c r="BH20" s="12"/>
      <c r="BI20" s="12"/>
      <c r="BJ20" s="12"/>
      <c r="BK20" s="12"/>
    </row>
    <row r="21" spans="1:68" s="2" customFormat="1" x14ac:dyDescent="0.3">
      <c r="A21" s="15"/>
      <c r="B21" s="2" t="s">
        <v>26</v>
      </c>
      <c r="Q21" s="7"/>
      <c r="R21" s="9"/>
      <c r="S21" s="9"/>
      <c r="T21" s="9"/>
      <c r="U21" s="9"/>
      <c r="V21" s="9"/>
      <c r="W21" s="18"/>
      <c r="X21" s="18"/>
      <c r="Y21" s="18"/>
      <c r="Z21" s="18"/>
      <c r="AA21" s="18"/>
      <c r="AB21" s="18"/>
      <c r="AC21" s="18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2"/>
      <c r="BH21" s="12"/>
      <c r="BI21" s="12"/>
      <c r="BJ21" s="12"/>
      <c r="BK21" s="12"/>
    </row>
    <row r="22" spans="1:68" s="2" customFormat="1" x14ac:dyDescent="0.3">
      <c r="A22" s="27"/>
      <c r="B22" s="2" t="s">
        <v>31</v>
      </c>
      <c r="Q22" s="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9"/>
      <c r="AE22" s="9"/>
      <c r="AF22" s="9"/>
      <c r="AG22" s="18"/>
      <c r="AH22" s="18"/>
      <c r="AI22" s="18"/>
      <c r="AJ22" s="18"/>
      <c r="AK22" s="18"/>
      <c r="AL22" s="18"/>
      <c r="AM22" s="18"/>
      <c r="AN22" s="9"/>
      <c r="AO22" s="9"/>
      <c r="AP22" s="9"/>
      <c r="AQ22" s="18"/>
      <c r="AR22" s="18"/>
      <c r="AS22" s="18"/>
      <c r="AT22" s="18"/>
      <c r="AU22" s="9"/>
      <c r="AV22" s="9"/>
      <c r="AW22" s="9"/>
      <c r="AX22" s="9"/>
      <c r="AY22" s="284"/>
      <c r="AZ22" s="284"/>
      <c r="BA22" s="284"/>
      <c r="BB22" s="284"/>
      <c r="BC22" s="284"/>
      <c r="BD22" s="9"/>
      <c r="BE22" s="9"/>
      <c r="BF22" s="9"/>
      <c r="BG22" s="12"/>
      <c r="BH22" s="12"/>
      <c r="BI22" s="12"/>
      <c r="BJ22" s="12"/>
      <c r="BK22" s="12"/>
      <c r="BN22" s="20"/>
      <c r="BO22" s="20"/>
      <c r="BP22" s="20"/>
    </row>
    <row r="23" spans="1:68" s="2" customFormat="1" x14ac:dyDescent="0.3">
      <c r="A23" s="85"/>
      <c r="B23" s="20" t="s">
        <v>73</v>
      </c>
      <c r="Q23" s="7"/>
      <c r="R23" s="9"/>
      <c r="S23" s="9"/>
      <c r="T23" s="9"/>
      <c r="U23" s="9"/>
      <c r="V23" s="9"/>
      <c r="W23" s="18"/>
      <c r="X23" s="18"/>
      <c r="Y23" s="18"/>
      <c r="Z23" s="18"/>
      <c r="AA23" s="18"/>
      <c r="AB23" s="18"/>
      <c r="AC23" s="18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12"/>
      <c r="BH23" s="12"/>
      <c r="BI23" s="12"/>
      <c r="BJ23" s="12"/>
      <c r="BK23" s="12"/>
      <c r="BN23" s="5"/>
      <c r="BO23" s="5"/>
      <c r="BP23" s="5"/>
    </row>
    <row r="24" spans="1:68" s="2" customFormat="1" x14ac:dyDescent="0.3">
      <c r="Q24" s="7"/>
      <c r="R24" s="9"/>
      <c r="S24" s="9"/>
      <c r="T24" s="9"/>
      <c r="U24" s="9"/>
      <c r="V24" s="9"/>
      <c r="W24" s="18"/>
      <c r="X24" s="18"/>
      <c r="Y24" s="18"/>
      <c r="Z24" s="18"/>
      <c r="AA24" s="18"/>
      <c r="AB24" s="18"/>
      <c r="AC24" s="18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284"/>
      <c r="AZ24" s="284"/>
      <c r="BA24" s="284"/>
      <c r="BB24" s="284"/>
      <c r="BC24" s="284"/>
      <c r="BD24" s="9"/>
      <c r="BE24" s="9"/>
      <c r="BF24" s="9"/>
      <c r="BG24" s="12"/>
      <c r="BH24" s="12"/>
      <c r="BI24" s="12"/>
      <c r="BJ24" s="12"/>
      <c r="BK24" s="12"/>
      <c r="BN24" s="25"/>
      <c r="BO24" s="25"/>
      <c r="BP24" s="25"/>
    </row>
    <row r="25" spans="1:68" s="2" customFormat="1" x14ac:dyDescent="0.3">
      <c r="Q25" s="7"/>
      <c r="R25" s="9"/>
      <c r="S25" s="9"/>
      <c r="T25" s="9"/>
      <c r="U25" s="9"/>
      <c r="V25" s="9"/>
      <c r="W25" s="18"/>
      <c r="X25" s="18"/>
      <c r="Y25" s="18"/>
      <c r="Z25" s="18"/>
      <c r="AA25" s="18"/>
      <c r="AB25" s="18"/>
      <c r="AC25" s="18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12"/>
      <c r="BH25" s="12"/>
      <c r="BI25" s="12"/>
      <c r="BJ25" s="12"/>
      <c r="BK25" s="12"/>
    </row>
    <row r="26" spans="1:68" s="2" customFormat="1" ht="9" customHeight="1" x14ac:dyDescent="0.3">
      <c r="Q26" s="7"/>
      <c r="R26" s="9"/>
      <c r="S26" s="9"/>
      <c r="T26" s="9"/>
      <c r="U26" s="9"/>
      <c r="V26" s="9"/>
      <c r="W26" s="18"/>
      <c r="X26" s="18"/>
      <c r="Y26" s="18"/>
      <c r="Z26" s="18"/>
      <c r="AA26" s="18"/>
      <c r="AB26" s="18"/>
      <c r="AC26" s="18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284"/>
      <c r="AZ26" s="284"/>
      <c r="BA26" s="284"/>
      <c r="BB26" s="284"/>
      <c r="BC26" s="284"/>
      <c r="BD26" s="9"/>
      <c r="BE26" s="9"/>
      <c r="BF26" s="9"/>
      <c r="BG26" s="12"/>
      <c r="BH26" s="12"/>
      <c r="BI26" s="12"/>
      <c r="BJ26" s="12"/>
      <c r="BK26" s="12"/>
    </row>
    <row r="27" spans="1:68" s="2" customFormat="1" x14ac:dyDescent="0.3">
      <c r="A27" s="19"/>
      <c r="Q27" s="7"/>
      <c r="R27" s="9"/>
      <c r="S27" s="9"/>
      <c r="T27" s="9"/>
      <c r="U27" s="9"/>
      <c r="V27" s="9"/>
      <c r="W27" s="18"/>
      <c r="X27" s="18"/>
      <c r="Y27" s="18"/>
      <c r="Z27" s="18"/>
      <c r="AA27" s="18"/>
      <c r="AB27" s="18"/>
      <c r="AC27" s="18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12"/>
      <c r="BH27" s="12"/>
      <c r="BI27" s="12"/>
      <c r="BJ27" s="12"/>
      <c r="BK27" s="12"/>
    </row>
    <row r="28" spans="1:68" s="2" customFormat="1" x14ac:dyDescent="0.3">
      <c r="A28" s="19"/>
      <c r="Q28" s="7"/>
      <c r="R28" s="9"/>
      <c r="S28" s="9"/>
      <c r="T28" s="9"/>
      <c r="U28" s="9"/>
      <c r="V28" s="9"/>
      <c r="W28" s="18"/>
      <c r="X28" s="18"/>
      <c r="Y28" s="18"/>
      <c r="Z28" s="18"/>
      <c r="AA28" s="18"/>
      <c r="AB28" s="18"/>
      <c r="AC28" s="18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284"/>
      <c r="AZ28" s="284"/>
      <c r="BA28" s="284"/>
      <c r="BB28" s="284"/>
      <c r="BC28" s="284"/>
      <c r="BD28" s="9"/>
      <c r="BE28" s="9"/>
      <c r="BF28" s="9"/>
      <c r="BG28" s="12"/>
      <c r="BH28" s="12"/>
      <c r="BI28" s="12"/>
      <c r="BJ28" s="12"/>
      <c r="BK28" s="12"/>
    </row>
    <row r="29" spans="1:68" s="2" customFormat="1" x14ac:dyDescent="0.3">
      <c r="Q29" s="7"/>
      <c r="R29" s="9"/>
      <c r="S29" s="9"/>
      <c r="T29" s="9"/>
      <c r="U29" s="9"/>
      <c r="V29" s="9"/>
      <c r="W29" s="18"/>
      <c r="X29" s="18"/>
      <c r="Y29" s="18"/>
      <c r="Z29" s="18"/>
      <c r="AA29" s="18"/>
      <c r="AB29" s="18"/>
      <c r="AC29" s="18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12"/>
      <c r="BH29" s="12"/>
      <c r="BI29" s="12"/>
      <c r="BJ29" s="12"/>
      <c r="BK29" s="12"/>
    </row>
    <row r="30" spans="1:68" s="2" customFormat="1" x14ac:dyDescent="0.3">
      <c r="Q30" s="7"/>
      <c r="R30" s="9"/>
      <c r="S30" s="9"/>
      <c r="T30" s="9"/>
      <c r="U30" s="9"/>
      <c r="V30" s="9"/>
      <c r="W30" s="18"/>
      <c r="X30" s="18"/>
      <c r="Y30" s="18"/>
      <c r="Z30" s="18"/>
      <c r="AA30" s="18"/>
      <c r="AB30" s="18"/>
      <c r="AC30" s="18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284"/>
      <c r="AZ30" s="284"/>
      <c r="BA30" s="284"/>
      <c r="BB30" s="284"/>
      <c r="BC30" s="284"/>
      <c r="BD30" s="9"/>
      <c r="BE30" s="9"/>
      <c r="BF30" s="9"/>
      <c r="BG30" s="12"/>
      <c r="BH30" s="12"/>
      <c r="BI30" s="12"/>
      <c r="BJ30" s="12"/>
      <c r="BK30" s="12"/>
    </row>
    <row r="31" spans="1:68" s="2" customFormat="1" x14ac:dyDescent="0.3">
      <c r="Q31" s="7"/>
      <c r="R31" s="9"/>
      <c r="S31" s="9"/>
      <c r="T31" s="9"/>
      <c r="U31" s="9"/>
      <c r="V31" s="9"/>
      <c r="W31" s="18"/>
      <c r="X31" s="18"/>
      <c r="Y31" s="18"/>
      <c r="Z31" s="18"/>
      <c r="AA31" s="18"/>
      <c r="AB31" s="18"/>
      <c r="AC31" s="18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12"/>
      <c r="BH31" s="12"/>
      <c r="BI31" s="12"/>
      <c r="BJ31" s="12"/>
      <c r="BK31" s="12"/>
    </row>
    <row r="32" spans="1:68" s="2" customFormat="1" x14ac:dyDescent="0.3">
      <c r="Q32" s="7"/>
      <c r="R32" s="9"/>
      <c r="S32" s="9"/>
      <c r="T32" s="9"/>
      <c r="U32" s="9"/>
      <c r="V32" s="9"/>
      <c r="W32" s="18"/>
      <c r="X32" s="18"/>
      <c r="Y32" s="18"/>
      <c r="Z32" s="18"/>
      <c r="AA32" s="18"/>
      <c r="AB32" s="18"/>
      <c r="AC32" s="1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284"/>
      <c r="AZ32" s="284"/>
      <c r="BA32" s="284"/>
      <c r="BB32" s="284"/>
      <c r="BC32" s="284"/>
      <c r="BD32" s="9"/>
      <c r="BE32" s="9"/>
      <c r="BF32" s="9"/>
      <c r="BG32" s="12"/>
      <c r="BH32" s="12"/>
      <c r="BI32" s="12"/>
      <c r="BJ32" s="12"/>
      <c r="BK32" s="12"/>
    </row>
    <row r="33" spans="17:68" s="2" customFormat="1" x14ac:dyDescent="0.3">
      <c r="Q33" s="7"/>
      <c r="R33" s="9"/>
      <c r="S33" s="9"/>
      <c r="T33" s="9"/>
      <c r="U33" s="9"/>
      <c r="V33" s="9"/>
      <c r="W33" s="18"/>
      <c r="X33" s="18"/>
      <c r="Y33" s="18"/>
      <c r="Z33" s="18"/>
      <c r="AA33" s="18"/>
      <c r="AB33" s="18"/>
      <c r="AC33" s="18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12"/>
      <c r="BH33" s="12"/>
      <c r="BI33" s="12"/>
      <c r="BJ33" s="12"/>
      <c r="BK33" s="12"/>
    </row>
    <row r="34" spans="17:68" s="2" customFormat="1" x14ac:dyDescent="0.3">
      <c r="Q34" s="7"/>
      <c r="R34" s="9"/>
      <c r="S34" s="9"/>
      <c r="T34" s="9"/>
      <c r="U34" s="9"/>
      <c r="V34" s="9"/>
      <c r="W34" s="18"/>
      <c r="X34" s="18"/>
      <c r="Y34" s="18"/>
      <c r="Z34" s="18"/>
      <c r="AA34" s="18"/>
      <c r="AB34" s="18"/>
      <c r="AC34" s="18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284"/>
      <c r="AZ34" s="284"/>
      <c r="BA34" s="284"/>
      <c r="BB34" s="284"/>
      <c r="BC34" s="284"/>
      <c r="BD34" s="9"/>
      <c r="BE34" s="9"/>
      <c r="BF34" s="9"/>
      <c r="BG34" s="12"/>
      <c r="BH34" s="12"/>
      <c r="BI34" s="12"/>
      <c r="BJ34" s="12"/>
      <c r="BK34" s="12"/>
    </row>
    <row r="35" spans="17:68" s="2" customFormat="1" x14ac:dyDescent="0.3">
      <c r="Q35" s="7"/>
      <c r="R35" s="9"/>
      <c r="S35" s="9"/>
      <c r="T35" s="9"/>
      <c r="U35" s="9"/>
      <c r="V35" s="9"/>
      <c r="W35" s="18"/>
      <c r="X35" s="18"/>
      <c r="Y35" s="18"/>
      <c r="Z35" s="18"/>
      <c r="AA35" s="18"/>
      <c r="AB35" s="18"/>
      <c r="AC35" s="1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12"/>
      <c r="BH35" s="12"/>
      <c r="BI35" s="12"/>
      <c r="BJ35" s="12"/>
      <c r="BK35" s="12"/>
    </row>
    <row r="36" spans="17:68" s="2" customFormat="1" x14ac:dyDescent="0.3">
      <c r="Q36" s="7"/>
      <c r="R36" s="9"/>
      <c r="S36" s="9"/>
      <c r="T36" s="9"/>
      <c r="U36" s="9"/>
      <c r="V36" s="9"/>
      <c r="W36" s="18"/>
      <c r="X36" s="18"/>
      <c r="Y36" s="18"/>
      <c r="Z36" s="18"/>
      <c r="AA36" s="18"/>
      <c r="AB36" s="18"/>
      <c r="AC36" s="1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284"/>
      <c r="AZ36" s="284"/>
      <c r="BA36" s="284"/>
      <c r="BB36" s="284"/>
      <c r="BC36" s="284"/>
      <c r="BD36" s="9"/>
      <c r="BE36" s="9"/>
      <c r="BF36" s="9"/>
      <c r="BG36" s="12"/>
      <c r="BH36" s="12"/>
      <c r="BI36" s="12"/>
      <c r="BJ36" s="12"/>
      <c r="BK36" s="12"/>
    </row>
    <row r="37" spans="17:68" s="2" customFormat="1" x14ac:dyDescent="0.3">
      <c r="Q37" s="7"/>
      <c r="R37" s="9"/>
      <c r="S37" s="9"/>
      <c r="T37" s="9"/>
      <c r="U37" s="9"/>
      <c r="V37" s="9"/>
      <c r="W37" s="18"/>
      <c r="X37" s="18"/>
      <c r="Y37" s="18"/>
      <c r="Z37" s="18"/>
      <c r="AA37" s="18"/>
      <c r="AB37" s="18"/>
      <c r="AC37" s="1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12"/>
      <c r="BH37" s="12"/>
      <c r="BI37" s="12"/>
      <c r="BJ37" s="12"/>
      <c r="BK37" s="12"/>
    </row>
    <row r="38" spans="17:68" s="2" customFormat="1" x14ac:dyDescent="0.3">
      <c r="Q38" s="7"/>
      <c r="R38" s="9"/>
      <c r="S38" s="9"/>
      <c r="T38" s="9"/>
      <c r="U38" s="9"/>
      <c r="V38" s="9"/>
      <c r="W38" s="18"/>
      <c r="X38" s="18"/>
      <c r="Y38" s="18"/>
      <c r="Z38" s="18"/>
      <c r="AA38" s="18"/>
      <c r="AB38" s="18"/>
      <c r="AC38" s="1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284"/>
      <c r="AZ38" s="284"/>
      <c r="BA38" s="284"/>
      <c r="BB38" s="284"/>
      <c r="BC38" s="284"/>
      <c r="BD38" s="9"/>
      <c r="BE38" s="9"/>
      <c r="BF38" s="9"/>
      <c r="BG38" s="12"/>
      <c r="BH38" s="12"/>
      <c r="BI38" s="12"/>
      <c r="BJ38" s="12"/>
      <c r="BK38" s="12"/>
    </row>
    <row r="39" spans="17:68" s="2" customFormat="1" x14ac:dyDescent="0.3">
      <c r="Q39" s="7"/>
      <c r="R39" s="9"/>
      <c r="S39" s="9"/>
      <c r="T39" s="9"/>
      <c r="U39" s="9"/>
      <c r="V39" s="9"/>
      <c r="W39" s="18"/>
      <c r="X39" s="18"/>
      <c r="Y39" s="18"/>
      <c r="Z39" s="18"/>
      <c r="AA39" s="18"/>
      <c r="AB39" s="18"/>
      <c r="AC39" s="18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12"/>
      <c r="BH39" s="12"/>
      <c r="BI39" s="12"/>
      <c r="BJ39" s="12"/>
      <c r="BK39" s="12"/>
      <c r="BN39" s="5"/>
      <c r="BO39" s="5"/>
      <c r="BP39" s="5"/>
    </row>
    <row r="40" spans="17:68" s="2" customFormat="1" x14ac:dyDescent="0.3">
      <c r="Q40" s="7"/>
      <c r="R40" s="9"/>
      <c r="S40" s="9"/>
      <c r="T40" s="9"/>
      <c r="U40" s="9"/>
      <c r="V40" s="9"/>
      <c r="W40" s="18"/>
      <c r="X40" s="18"/>
      <c r="Y40" s="18"/>
      <c r="Z40" s="18"/>
      <c r="AA40" s="18"/>
      <c r="AB40" s="18"/>
      <c r="AC40" s="18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284"/>
      <c r="AZ40" s="284"/>
      <c r="BA40" s="284"/>
      <c r="BB40" s="284"/>
      <c r="BC40" s="284"/>
      <c r="BD40" s="9"/>
      <c r="BE40" s="9"/>
      <c r="BF40" s="9"/>
      <c r="BG40" s="12"/>
      <c r="BH40" s="12"/>
      <c r="BI40" s="12"/>
      <c r="BJ40" s="12"/>
      <c r="BK40" s="12"/>
    </row>
    <row r="41" spans="17:68" s="2" customFormat="1" x14ac:dyDescent="0.3">
      <c r="Q41" s="7"/>
      <c r="R41" s="9"/>
      <c r="S41" s="9"/>
      <c r="T41" s="9"/>
      <c r="U41" s="9"/>
      <c r="V41" s="9"/>
      <c r="W41" s="18"/>
      <c r="X41" s="18"/>
      <c r="Y41" s="18"/>
      <c r="Z41" s="18"/>
      <c r="AA41" s="18"/>
      <c r="AB41" s="18"/>
      <c r="AC41" s="18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12"/>
      <c r="BH41" s="12"/>
      <c r="BI41" s="12"/>
      <c r="BJ41" s="12"/>
      <c r="BK41" s="12"/>
    </row>
    <row r="42" spans="17:68" s="2" customFormat="1" x14ac:dyDescent="0.3">
      <c r="Q42" s="7"/>
      <c r="R42" s="9"/>
      <c r="S42" s="9"/>
      <c r="T42" s="9"/>
      <c r="U42" s="9"/>
      <c r="V42" s="9"/>
      <c r="W42" s="18"/>
      <c r="X42" s="18"/>
      <c r="Y42" s="18"/>
      <c r="Z42" s="18"/>
      <c r="AA42" s="18"/>
      <c r="AB42" s="18"/>
      <c r="AC42" s="18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284"/>
      <c r="AZ42" s="284"/>
      <c r="BA42" s="284"/>
      <c r="BB42" s="284"/>
      <c r="BC42" s="284"/>
      <c r="BD42" s="9"/>
      <c r="BE42" s="9"/>
      <c r="BF42" s="9"/>
      <c r="BG42" s="12"/>
      <c r="BH42" s="12"/>
      <c r="BI42" s="12"/>
      <c r="BJ42" s="12"/>
      <c r="BK42" s="12"/>
    </row>
    <row r="43" spans="17:68" s="2" customFormat="1" x14ac:dyDescent="0.3">
      <c r="Q43" s="7"/>
      <c r="R43" s="9"/>
      <c r="S43" s="9"/>
      <c r="T43" s="9"/>
      <c r="U43" s="9"/>
      <c r="V43" s="9"/>
      <c r="W43" s="18"/>
      <c r="X43" s="18"/>
      <c r="Y43" s="18"/>
      <c r="Z43" s="18"/>
      <c r="AA43" s="18"/>
      <c r="AB43" s="18"/>
      <c r="AC43" s="18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12"/>
      <c r="BH43" s="12"/>
      <c r="BI43" s="12"/>
      <c r="BJ43" s="12"/>
      <c r="BK43" s="12"/>
    </row>
    <row r="44" spans="17:68" s="2" customFormat="1" x14ac:dyDescent="0.3">
      <c r="Q44" s="7"/>
      <c r="R44" s="18"/>
      <c r="S44" s="9"/>
      <c r="T44" s="9"/>
      <c r="U44" s="9"/>
      <c r="V44" s="9"/>
      <c r="W44" s="18"/>
      <c r="X44" s="18"/>
      <c r="Y44" s="18"/>
      <c r="Z44" s="18"/>
      <c r="AA44" s="18"/>
      <c r="AB44" s="18"/>
      <c r="AC44" s="18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284"/>
      <c r="AZ44" s="284"/>
      <c r="BA44" s="284"/>
      <c r="BB44" s="284"/>
      <c r="BC44" s="284"/>
      <c r="BD44" s="9"/>
      <c r="BE44" s="9"/>
      <c r="BF44" s="9"/>
      <c r="BG44" s="12"/>
      <c r="BH44" s="12"/>
      <c r="BI44" s="12"/>
      <c r="BJ44" s="12"/>
      <c r="BK44" s="12"/>
    </row>
    <row r="45" spans="17:68" s="2" customFormat="1" x14ac:dyDescent="0.3">
      <c r="Q45" s="7"/>
      <c r="R45" s="9"/>
      <c r="S45" s="9"/>
      <c r="T45" s="9"/>
      <c r="U45" s="9"/>
      <c r="V45" s="9"/>
      <c r="W45" s="18"/>
      <c r="X45" s="18"/>
      <c r="Y45" s="18"/>
      <c r="Z45" s="18"/>
      <c r="AA45" s="18"/>
      <c r="AB45" s="18"/>
      <c r="AC45" s="18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12"/>
      <c r="BH45" s="12"/>
      <c r="BI45" s="12"/>
      <c r="BJ45" s="12"/>
      <c r="BK45" s="12"/>
    </row>
    <row r="46" spans="17:68" s="2" customFormat="1" x14ac:dyDescent="0.3">
      <c r="Q46" s="7"/>
      <c r="R46" s="9"/>
      <c r="S46" s="9"/>
      <c r="T46" s="9"/>
      <c r="U46" s="9"/>
      <c r="V46" s="9"/>
      <c r="W46" s="18"/>
      <c r="X46" s="18"/>
      <c r="Y46" s="18"/>
      <c r="Z46" s="18"/>
      <c r="AA46" s="18"/>
      <c r="AB46" s="18"/>
      <c r="AC46" s="18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284"/>
      <c r="AZ46" s="284"/>
      <c r="BA46" s="284"/>
      <c r="BB46" s="284"/>
      <c r="BC46" s="284"/>
      <c r="BD46" s="9"/>
      <c r="BE46" s="9"/>
      <c r="BF46" s="9"/>
      <c r="BG46" s="12"/>
      <c r="BH46" s="12"/>
      <c r="BI46" s="12"/>
      <c r="BJ46" s="12"/>
      <c r="BK46" s="12"/>
    </row>
    <row r="47" spans="17:68" s="2" customFormat="1" x14ac:dyDescent="0.3">
      <c r="Q47" s="7"/>
      <c r="R47" s="9"/>
      <c r="S47" s="9"/>
      <c r="T47" s="9"/>
      <c r="U47" s="9"/>
      <c r="V47" s="9"/>
      <c r="W47" s="18"/>
      <c r="X47" s="18"/>
      <c r="Y47" s="18"/>
      <c r="Z47" s="18"/>
      <c r="AA47" s="18"/>
      <c r="AB47" s="18"/>
      <c r="AC47" s="18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12"/>
      <c r="BH47" s="12"/>
      <c r="BI47" s="12"/>
      <c r="BJ47" s="12"/>
      <c r="BK47" s="12"/>
    </row>
    <row r="48" spans="17:68" s="2" customFormat="1" x14ac:dyDescent="0.3">
      <c r="Q48" s="7"/>
      <c r="R48" s="9"/>
      <c r="S48" s="9"/>
      <c r="T48" s="9"/>
      <c r="U48" s="9"/>
      <c r="V48" s="9"/>
      <c r="W48" s="18"/>
      <c r="X48" s="18"/>
      <c r="Y48" s="18"/>
      <c r="Z48" s="18"/>
      <c r="AA48" s="18"/>
      <c r="AB48" s="18"/>
      <c r="AC48" s="18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284"/>
      <c r="AZ48" s="284"/>
      <c r="BA48" s="284"/>
      <c r="BB48" s="284"/>
      <c r="BC48" s="284"/>
      <c r="BD48" s="9"/>
      <c r="BE48" s="9"/>
      <c r="BF48" s="9"/>
      <c r="BG48" s="12"/>
      <c r="BH48" s="12"/>
      <c r="BI48" s="12"/>
      <c r="BJ48" s="12"/>
      <c r="BK48" s="12"/>
    </row>
    <row r="49" spans="17:68" s="2" customFormat="1" x14ac:dyDescent="0.3">
      <c r="Q49" s="7"/>
      <c r="R49" s="9"/>
      <c r="S49" s="9"/>
      <c r="T49" s="9"/>
      <c r="U49" s="9"/>
      <c r="V49" s="9"/>
      <c r="W49" s="18"/>
      <c r="X49" s="18"/>
      <c r="Y49" s="18"/>
      <c r="Z49" s="18"/>
      <c r="AA49" s="18"/>
      <c r="AB49" s="18"/>
      <c r="AC49" s="18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12"/>
      <c r="BH49" s="12"/>
      <c r="BI49" s="12"/>
      <c r="BJ49" s="12"/>
      <c r="BK49" s="12"/>
    </row>
    <row r="50" spans="17:68" s="2" customFormat="1" x14ac:dyDescent="0.3">
      <c r="Q50" s="7"/>
      <c r="R50" s="9"/>
      <c r="S50" s="9"/>
      <c r="T50" s="9"/>
      <c r="U50" s="9"/>
      <c r="V50" s="9"/>
      <c r="W50" s="18"/>
      <c r="X50" s="18"/>
      <c r="Y50" s="18"/>
      <c r="Z50" s="18"/>
      <c r="AA50" s="18"/>
      <c r="AB50" s="18"/>
      <c r="AC50" s="18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284"/>
      <c r="AZ50" s="284"/>
      <c r="BA50" s="284"/>
      <c r="BB50" s="284"/>
      <c r="BC50" s="284"/>
      <c r="BD50" s="9"/>
      <c r="BE50" s="9"/>
      <c r="BF50" s="9"/>
      <c r="BG50" s="12"/>
      <c r="BH50" s="12"/>
      <c r="BI50" s="12"/>
      <c r="BJ50" s="12"/>
      <c r="BK50" s="12"/>
    </row>
    <row r="51" spans="17:68" s="2" customFormat="1" x14ac:dyDescent="0.3">
      <c r="Q51" s="7"/>
      <c r="R51" s="9"/>
      <c r="S51" s="9"/>
      <c r="T51" s="9"/>
      <c r="U51" s="9"/>
      <c r="V51" s="9"/>
      <c r="W51" s="18"/>
      <c r="X51" s="18"/>
      <c r="Y51" s="18"/>
      <c r="Z51" s="18"/>
      <c r="AA51" s="18"/>
      <c r="AB51" s="18"/>
      <c r="AC51" s="18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12"/>
      <c r="BH51" s="12"/>
      <c r="BI51" s="12"/>
      <c r="BJ51" s="12"/>
      <c r="BK51" s="12"/>
    </row>
    <row r="52" spans="17:68" s="2" customFormat="1" x14ac:dyDescent="0.3">
      <c r="Q52" s="7"/>
      <c r="R52" s="9"/>
      <c r="S52" s="9"/>
      <c r="T52" s="9"/>
      <c r="U52" s="9"/>
      <c r="V52" s="9"/>
      <c r="W52" s="18"/>
      <c r="X52" s="18"/>
      <c r="Y52" s="18"/>
      <c r="Z52" s="18"/>
      <c r="AA52" s="18"/>
      <c r="AB52" s="18"/>
      <c r="AC52" s="18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284"/>
      <c r="AZ52" s="284"/>
      <c r="BA52" s="284"/>
      <c r="BB52" s="284"/>
      <c r="BC52" s="284"/>
      <c r="BD52" s="9"/>
      <c r="BE52" s="9"/>
      <c r="BF52" s="9"/>
      <c r="BG52" s="12"/>
      <c r="BH52" s="12"/>
      <c r="BI52" s="12"/>
      <c r="BJ52" s="12"/>
      <c r="BK52" s="12"/>
    </row>
    <row r="53" spans="17:68" s="2" customFormat="1" x14ac:dyDescent="0.3">
      <c r="Q53" s="7"/>
      <c r="R53" s="9"/>
      <c r="S53" s="9"/>
      <c r="T53" s="9"/>
      <c r="U53" s="9"/>
      <c r="V53" s="9"/>
      <c r="W53" s="18"/>
      <c r="X53" s="18"/>
      <c r="Y53" s="18"/>
      <c r="Z53" s="18"/>
      <c r="AA53" s="18"/>
      <c r="AB53" s="18"/>
      <c r="AC53" s="18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12"/>
      <c r="BH53" s="12"/>
      <c r="BI53" s="12"/>
      <c r="BJ53" s="12"/>
      <c r="BK53" s="12"/>
    </row>
    <row r="54" spans="17:68" s="2" customFormat="1" x14ac:dyDescent="0.3">
      <c r="Q54" s="7"/>
      <c r="R54" s="18"/>
      <c r="S54" s="9"/>
      <c r="T54" s="9"/>
      <c r="U54" s="9"/>
      <c r="V54" s="9"/>
      <c r="W54" s="18"/>
      <c r="X54" s="18"/>
      <c r="Y54" s="18"/>
      <c r="Z54" s="18"/>
      <c r="AA54" s="18"/>
      <c r="AB54" s="18"/>
      <c r="AC54" s="18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284"/>
      <c r="AZ54" s="284"/>
      <c r="BA54" s="284"/>
      <c r="BB54" s="284"/>
      <c r="BC54" s="284"/>
      <c r="BD54" s="9"/>
      <c r="BE54" s="9"/>
      <c r="BF54" s="9"/>
      <c r="BG54" s="12"/>
      <c r="BH54" s="12"/>
      <c r="BI54" s="12"/>
      <c r="BJ54" s="12"/>
      <c r="BK54" s="12"/>
    </row>
    <row r="55" spans="17:68" s="2" customFormat="1" x14ac:dyDescent="0.3">
      <c r="Q55" s="7"/>
      <c r="R55" s="9"/>
      <c r="S55" s="9"/>
      <c r="T55" s="9"/>
      <c r="U55" s="9"/>
      <c r="V55" s="9"/>
      <c r="W55" s="18"/>
      <c r="X55" s="18"/>
      <c r="Y55" s="18"/>
      <c r="Z55" s="18"/>
      <c r="AA55" s="18"/>
      <c r="AB55" s="18"/>
      <c r="AC55" s="18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12"/>
      <c r="BH55" s="12"/>
      <c r="BI55" s="12"/>
      <c r="BJ55" s="12"/>
      <c r="BK55" s="12"/>
    </row>
    <row r="56" spans="17:68" s="2" customFormat="1" x14ac:dyDescent="0.3">
      <c r="Q56" s="7"/>
      <c r="R56" s="9"/>
      <c r="S56" s="9"/>
      <c r="T56" s="9"/>
      <c r="U56" s="9"/>
      <c r="V56" s="9"/>
      <c r="W56" s="18"/>
      <c r="X56" s="18"/>
      <c r="Y56" s="18"/>
      <c r="Z56" s="18"/>
      <c r="AA56" s="18"/>
      <c r="AB56" s="18"/>
      <c r="AC56" s="18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284"/>
      <c r="AZ56" s="284"/>
      <c r="BA56" s="284"/>
      <c r="BB56" s="284"/>
      <c r="BC56" s="284"/>
      <c r="BD56" s="9"/>
      <c r="BE56" s="9"/>
      <c r="BF56" s="9"/>
      <c r="BG56" s="12"/>
      <c r="BH56" s="12"/>
      <c r="BI56" s="12"/>
      <c r="BJ56" s="12"/>
      <c r="BK56" s="12"/>
    </row>
    <row r="57" spans="17:68" s="2" customFormat="1" x14ac:dyDescent="0.3">
      <c r="Q57" s="7"/>
      <c r="R57" s="9"/>
      <c r="S57" s="9"/>
      <c r="T57" s="9"/>
      <c r="U57" s="9"/>
      <c r="V57" s="9"/>
      <c r="W57" s="18"/>
      <c r="X57" s="18"/>
      <c r="Y57" s="18"/>
      <c r="Z57" s="18"/>
      <c r="AA57" s="18"/>
      <c r="AB57" s="18"/>
      <c r="AC57" s="18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12"/>
      <c r="BH57" s="12"/>
      <c r="BI57" s="12"/>
      <c r="BJ57" s="12"/>
      <c r="BK57" s="12"/>
    </row>
    <row r="58" spans="17:68" s="2" customFormat="1" x14ac:dyDescent="0.3">
      <c r="Q58" s="7"/>
      <c r="R58" s="9"/>
      <c r="S58" s="9"/>
      <c r="T58" s="9"/>
      <c r="U58" s="9"/>
      <c r="V58" s="9"/>
      <c r="W58" s="18"/>
      <c r="X58" s="18"/>
      <c r="Y58" s="18"/>
      <c r="Z58" s="18"/>
      <c r="AA58" s="18"/>
      <c r="AB58" s="18"/>
      <c r="AC58" s="18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284"/>
      <c r="AZ58" s="284"/>
      <c r="BA58" s="284"/>
      <c r="BB58" s="284"/>
      <c r="BC58" s="284"/>
      <c r="BD58" s="9"/>
      <c r="BE58" s="9"/>
      <c r="BF58" s="9"/>
      <c r="BG58" s="12"/>
      <c r="BH58" s="12"/>
      <c r="BI58" s="12"/>
      <c r="BJ58" s="12"/>
      <c r="BK58" s="12"/>
    </row>
    <row r="59" spans="17:68" s="2" customFormat="1" x14ac:dyDescent="0.3">
      <c r="Q59" s="7"/>
      <c r="R59" s="9"/>
      <c r="S59" s="9"/>
      <c r="T59" s="9"/>
      <c r="U59" s="9"/>
      <c r="V59" s="9"/>
      <c r="W59" s="18"/>
      <c r="X59" s="18"/>
      <c r="Y59" s="18"/>
      <c r="Z59" s="18"/>
      <c r="AA59" s="18"/>
      <c r="AB59" s="18"/>
      <c r="AC59" s="18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Y59" s="9"/>
      <c r="AZ59" s="9"/>
      <c r="BA59" s="9"/>
      <c r="BB59" s="9"/>
      <c r="BC59" s="9"/>
      <c r="BD59" s="9"/>
      <c r="BE59" s="9"/>
      <c r="BF59" s="9"/>
      <c r="BG59" s="12"/>
      <c r="BH59" s="12"/>
      <c r="BI59" s="12"/>
      <c r="BJ59" s="12"/>
      <c r="BK59" s="12"/>
    </row>
    <row r="60" spans="17:68" s="2" customFormat="1" x14ac:dyDescent="0.3">
      <c r="Q60" s="7"/>
      <c r="R60" s="9"/>
      <c r="S60" s="9"/>
      <c r="T60" s="9"/>
      <c r="U60" s="9"/>
      <c r="V60" s="9"/>
      <c r="W60" s="18"/>
      <c r="X60" s="18"/>
      <c r="Y60" s="18"/>
      <c r="Z60" s="18"/>
      <c r="AA60" s="18"/>
      <c r="AB60" s="18"/>
      <c r="AC60" s="1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Y60" s="284"/>
      <c r="AZ60" s="284"/>
      <c r="BA60" s="284"/>
      <c r="BB60" s="284"/>
      <c r="BC60" s="284"/>
      <c r="BD60" s="9"/>
      <c r="BE60" s="9"/>
      <c r="BF60" s="9"/>
      <c r="BG60" s="12"/>
      <c r="BH60" s="12"/>
      <c r="BI60" s="12"/>
      <c r="BJ60" s="12"/>
      <c r="BK60" s="12"/>
    </row>
    <row r="61" spans="17:68" s="2" customFormat="1" x14ac:dyDescent="0.3">
      <c r="Q61" s="7"/>
      <c r="R61" s="9"/>
      <c r="S61" s="9"/>
      <c r="T61" s="9"/>
      <c r="U61" s="9"/>
      <c r="V61" s="9"/>
      <c r="W61" s="18"/>
      <c r="X61" s="18"/>
      <c r="Y61" s="18"/>
      <c r="Z61" s="18"/>
      <c r="AA61" s="18"/>
      <c r="AB61" s="18"/>
      <c r="AC61" s="1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12"/>
      <c r="BH61" s="12"/>
      <c r="BI61" s="12"/>
      <c r="BJ61" s="12"/>
      <c r="BK61" s="12"/>
    </row>
    <row r="62" spans="17:68" s="2" customFormat="1" x14ac:dyDescent="0.3">
      <c r="Q62" s="7"/>
      <c r="R62" s="9"/>
      <c r="S62" s="9"/>
      <c r="T62" s="9"/>
      <c r="U62" s="9"/>
      <c r="V62" s="9"/>
      <c r="W62" s="18"/>
      <c r="X62" s="18"/>
      <c r="Y62" s="18"/>
      <c r="Z62" s="18"/>
      <c r="AA62" s="18"/>
      <c r="AB62" s="18"/>
      <c r="AC62" s="1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284"/>
      <c r="AZ62" s="284"/>
      <c r="BA62" s="284"/>
      <c r="BB62" s="284"/>
      <c r="BC62" s="284"/>
      <c r="BD62" s="9"/>
      <c r="BE62" s="9"/>
      <c r="BF62" s="9"/>
      <c r="BG62" s="12"/>
      <c r="BH62" s="12"/>
      <c r="BI62" s="12"/>
      <c r="BJ62" s="12"/>
      <c r="BK62" s="12"/>
      <c r="BP62" s="177"/>
    </row>
    <row r="63" spans="17:68" s="2" customFormat="1" x14ac:dyDescent="0.3">
      <c r="Q63" s="7"/>
      <c r="R63" s="9"/>
      <c r="S63" s="9"/>
      <c r="T63" s="9"/>
      <c r="U63" s="9"/>
      <c r="V63" s="9"/>
      <c r="W63" s="18"/>
      <c r="X63" s="18"/>
      <c r="Y63" s="18"/>
      <c r="Z63" s="18"/>
      <c r="AA63" s="18"/>
      <c r="AB63" s="18"/>
      <c r="AC63" s="1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12"/>
      <c r="BH63" s="12"/>
      <c r="BI63" s="12"/>
      <c r="BJ63" s="12"/>
      <c r="BK63" s="12"/>
    </row>
    <row r="64" spans="17:68" s="2" customFormat="1" x14ac:dyDescent="0.3">
      <c r="Q64" s="7"/>
      <c r="R64" s="9"/>
      <c r="S64" s="9"/>
      <c r="T64" s="9"/>
      <c r="U64" s="9"/>
      <c r="V64" s="9"/>
      <c r="W64" s="18"/>
      <c r="X64" s="18"/>
      <c r="Y64" s="18"/>
      <c r="Z64" s="18"/>
      <c r="AA64" s="18"/>
      <c r="AB64" s="18"/>
      <c r="AC64" s="1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284"/>
      <c r="AZ64" s="284"/>
      <c r="BA64" s="284"/>
      <c r="BB64" s="284"/>
      <c r="BC64" s="284"/>
      <c r="BD64" s="9"/>
      <c r="BE64" s="9"/>
      <c r="BF64" s="9"/>
      <c r="BG64" s="12"/>
      <c r="BH64" s="12"/>
      <c r="BI64" s="12"/>
      <c r="BJ64" s="12"/>
      <c r="BK64" s="12"/>
    </row>
    <row r="65" spans="17:68" s="2" customFormat="1" x14ac:dyDescent="0.3">
      <c r="Q65" s="7"/>
      <c r="R65" s="9"/>
      <c r="S65" s="9"/>
      <c r="T65" s="9"/>
      <c r="U65" s="9"/>
      <c r="V65" s="9"/>
      <c r="W65" s="18"/>
      <c r="X65" s="18"/>
      <c r="Y65" s="18"/>
      <c r="Z65" s="18"/>
      <c r="AA65" s="18"/>
      <c r="AB65" s="18"/>
      <c r="AC65" s="18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12"/>
      <c r="BH65" s="12"/>
      <c r="BI65" s="12"/>
      <c r="BJ65" s="12"/>
      <c r="BK65" s="12"/>
    </row>
    <row r="66" spans="17:68" s="2" customFormat="1" x14ac:dyDescent="0.3">
      <c r="Q66" s="7"/>
      <c r="R66" s="9"/>
      <c r="S66" s="9"/>
      <c r="T66" s="9"/>
      <c r="U66" s="9"/>
      <c r="V66" s="9"/>
      <c r="W66" s="18"/>
      <c r="X66" s="18"/>
      <c r="Y66" s="18"/>
      <c r="Z66" s="18"/>
      <c r="AA66" s="18"/>
      <c r="AB66" s="18"/>
      <c r="AC66" s="18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284"/>
      <c r="AZ66" s="284"/>
      <c r="BA66" s="284"/>
      <c r="BB66" s="284"/>
      <c r="BC66" s="284"/>
      <c r="BD66" s="9"/>
      <c r="BE66" s="9"/>
      <c r="BF66" s="9"/>
      <c r="BG66" s="12"/>
      <c r="BH66" s="12"/>
      <c r="BI66" s="12"/>
      <c r="BJ66" s="12"/>
      <c r="BK66" s="12"/>
    </row>
    <row r="67" spans="17:68" s="2" customFormat="1" x14ac:dyDescent="0.3">
      <c r="Q67" s="7"/>
      <c r="R67" s="9"/>
      <c r="S67" s="9"/>
      <c r="T67" s="9"/>
      <c r="U67" s="9"/>
      <c r="V67" s="9"/>
      <c r="W67" s="18"/>
      <c r="X67" s="18"/>
      <c r="Y67" s="18"/>
      <c r="Z67" s="18"/>
      <c r="AA67" s="18"/>
      <c r="AB67" s="18"/>
      <c r="AC67" s="18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12"/>
      <c r="BH67" s="12"/>
      <c r="BI67" s="12"/>
      <c r="BJ67" s="12"/>
      <c r="BK67" s="12"/>
    </row>
    <row r="68" spans="17:68" s="2" customFormat="1" x14ac:dyDescent="0.3">
      <c r="Q68" s="7"/>
      <c r="R68" s="9"/>
      <c r="S68" s="9"/>
      <c r="T68" s="9"/>
      <c r="U68" s="9"/>
      <c r="V68" s="9"/>
      <c r="W68" s="18"/>
      <c r="X68" s="18"/>
      <c r="Y68" s="18"/>
      <c r="Z68" s="18"/>
      <c r="AA68" s="18"/>
      <c r="AB68" s="18"/>
      <c r="AC68" s="18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284"/>
      <c r="AZ68" s="284"/>
      <c r="BA68" s="284"/>
      <c r="BB68" s="284"/>
      <c r="BC68" s="284"/>
      <c r="BD68" s="9"/>
      <c r="BE68" s="9"/>
      <c r="BF68" s="9"/>
      <c r="BG68" s="12"/>
      <c r="BH68" s="12"/>
      <c r="BI68" s="12"/>
      <c r="BJ68" s="12"/>
      <c r="BK68" s="12"/>
    </row>
    <row r="69" spans="17:68" s="2" customFormat="1" x14ac:dyDescent="0.3">
      <c r="Q69" s="7"/>
      <c r="R69" s="9"/>
      <c r="S69" s="9"/>
      <c r="T69" s="9"/>
      <c r="U69" s="9"/>
      <c r="V69" s="9"/>
      <c r="W69" s="18"/>
      <c r="X69" s="18"/>
      <c r="Y69" s="18"/>
      <c r="Z69" s="18"/>
      <c r="AA69" s="18"/>
      <c r="AB69" s="18"/>
      <c r="AC69" s="18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12"/>
      <c r="BH69" s="12"/>
      <c r="BI69" s="12"/>
      <c r="BJ69" s="12"/>
      <c r="BK69" s="12"/>
    </row>
    <row r="70" spans="17:68" s="2" customFormat="1" x14ac:dyDescent="0.3">
      <c r="Q70" s="7"/>
      <c r="R70" s="9"/>
      <c r="S70" s="9"/>
      <c r="T70" s="9"/>
      <c r="U70" s="9"/>
      <c r="V70" s="9"/>
      <c r="W70" s="18"/>
      <c r="X70" s="18"/>
      <c r="Y70" s="18"/>
      <c r="Z70" s="18"/>
      <c r="AA70" s="18"/>
      <c r="AB70" s="18"/>
      <c r="AC70" s="18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284"/>
      <c r="AZ70" s="284"/>
      <c r="BA70" s="284"/>
      <c r="BB70" s="284"/>
      <c r="BC70" s="284"/>
      <c r="BD70" s="9"/>
      <c r="BE70" s="9"/>
      <c r="BF70" s="9"/>
      <c r="BG70" s="12"/>
      <c r="BH70" s="12"/>
      <c r="BI70" s="12"/>
      <c r="BJ70" s="12"/>
      <c r="BK70" s="12"/>
    </row>
    <row r="71" spans="17:68" s="2" customFormat="1" x14ac:dyDescent="0.3">
      <c r="Q71" s="7"/>
      <c r="R71" s="9"/>
      <c r="S71" s="9"/>
      <c r="T71" s="9"/>
      <c r="U71" s="9"/>
      <c r="V71" s="9"/>
      <c r="W71" s="18"/>
      <c r="X71" s="18"/>
      <c r="Y71" s="18"/>
      <c r="Z71" s="18"/>
      <c r="AA71" s="18"/>
      <c r="AB71" s="18"/>
      <c r="AC71" s="18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12"/>
      <c r="BH71" s="12"/>
      <c r="BI71" s="12"/>
      <c r="BJ71" s="12"/>
      <c r="BK71" s="12"/>
      <c r="BP71" s="177"/>
    </row>
    <row r="72" spans="17:68" s="2" customFormat="1" x14ac:dyDescent="0.3">
      <c r="Q72" s="7"/>
      <c r="R72" s="9"/>
      <c r="S72" s="9"/>
      <c r="T72" s="9"/>
      <c r="U72" s="9"/>
      <c r="V72" s="9"/>
      <c r="W72" s="18"/>
      <c r="X72" s="18"/>
      <c r="Y72" s="18"/>
      <c r="Z72" s="18"/>
      <c r="AA72" s="18"/>
      <c r="AB72" s="18"/>
      <c r="AC72" s="18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284"/>
      <c r="AZ72" s="284"/>
      <c r="BA72" s="284"/>
      <c r="BB72" s="284"/>
      <c r="BC72" s="284"/>
      <c r="BD72" s="9"/>
      <c r="BE72" s="9"/>
      <c r="BF72" s="9"/>
      <c r="BG72" s="12"/>
      <c r="BH72" s="12"/>
      <c r="BI72" s="12"/>
      <c r="BJ72" s="12"/>
      <c r="BK72" s="12"/>
    </row>
    <row r="73" spans="17:68" s="2" customFormat="1" x14ac:dyDescent="0.3">
      <c r="Q73" s="7"/>
      <c r="R73" s="9"/>
      <c r="S73" s="9"/>
      <c r="T73" s="9"/>
      <c r="U73" s="9"/>
      <c r="V73" s="9"/>
      <c r="W73" s="18"/>
      <c r="X73" s="18"/>
      <c r="Y73" s="18"/>
      <c r="Z73" s="18"/>
      <c r="AA73" s="18"/>
      <c r="AB73" s="18"/>
      <c r="AC73" s="18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12"/>
      <c r="BH73" s="12"/>
      <c r="BI73" s="12"/>
      <c r="BJ73" s="12"/>
      <c r="BK73" s="12"/>
    </row>
    <row r="74" spans="17:68" s="2" customFormat="1" x14ac:dyDescent="0.3">
      <c r="Q74" s="7"/>
      <c r="R74" s="9"/>
      <c r="S74" s="9"/>
      <c r="T74" s="9"/>
      <c r="U74" s="9"/>
      <c r="V74" s="9"/>
      <c r="W74" s="18"/>
      <c r="X74" s="18"/>
      <c r="Y74" s="18"/>
      <c r="Z74" s="18"/>
      <c r="AA74" s="18"/>
      <c r="AB74" s="18"/>
      <c r="AC74" s="18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284"/>
      <c r="AZ74" s="284"/>
      <c r="BA74" s="284"/>
      <c r="BB74" s="284"/>
      <c r="BC74" s="284"/>
      <c r="BD74" s="9"/>
      <c r="BE74" s="9"/>
      <c r="BF74" s="9"/>
      <c r="BG74" s="12"/>
      <c r="BH74" s="12"/>
      <c r="BI74" s="12"/>
      <c r="BJ74" s="12"/>
      <c r="BK74" s="12"/>
    </row>
    <row r="75" spans="17:68" s="2" customFormat="1" x14ac:dyDescent="0.3">
      <c r="Q75" s="7"/>
      <c r="R75" s="9"/>
      <c r="S75" s="9"/>
      <c r="T75" s="9"/>
      <c r="U75" s="9"/>
      <c r="V75" s="9"/>
      <c r="W75" s="18"/>
      <c r="X75" s="18"/>
      <c r="Y75" s="18"/>
      <c r="Z75" s="18"/>
      <c r="AA75" s="18"/>
      <c r="AB75" s="18"/>
      <c r="AC75" s="18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12"/>
      <c r="BH75" s="12"/>
      <c r="BI75" s="12"/>
      <c r="BJ75" s="12"/>
      <c r="BK75" s="12"/>
    </row>
    <row r="76" spans="17:68" s="2" customFormat="1" x14ac:dyDescent="0.3">
      <c r="Q76" s="7"/>
      <c r="R76" s="9"/>
      <c r="S76" s="9"/>
      <c r="T76" s="9"/>
      <c r="U76" s="9"/>
      <c r="V76" s="9"/>
      <c r="W76" s="18"/>
      <c r="X76" s="18"/>
      <c r="Y76" s="18"/>
      <c r="Z76" s="18"/>
      <c r="AA76" s="18"/>
      <c r="AB76" s="18"/>
      <c r="AC76" s="18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284"/>
      <c r="AZ76" s="284"/>
      <c r="BA76" s="284"/>
      <c r="BB76" s="284"/>
      <c r="BC76" s="284"/>
      <c r="BD76" s="9"/>
      <c r="BE76" s="9"/>
      <c r="BF76" s="9"/>
      <c r="BG76" s="12"/>
      <c r="BH76" s="12"/>
      <c r="BI76" s="12"/>
      <c r="BJ76" s="12"/>
      <c r="BK76" s="12"/>
    </row>
    <row r="77" spans="17:68" s="2" customFormat="1" x14ac:dyDescent="0.3">
      <c r="Q77" s="7"/>
      <c r="R77" s="9"/>
      <c r="S77" s="9"/>
      <c r="T77" s="9"/>
      <c r="U77" s="9"/>
      <c r="V77" s="9"/>
      <c r="W77" s="18"/>
      <c r="X77" s="18"/>
      <c r="Y77" s="18"/>
      <c r="Z77" s="18"/>
      <c r="AA77" s="18"/>
      <c r="AB77" s="18"/>
      <c r="AC77" s="18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12"/>
      <c r="BH77" s="12"/>
      <c r="BI77" s="12"/>
      <c r="BJ77" s="12"/>
      <c r="BK77" s="12"/>
    </row>
    <row r="78" spans="17:68" s="2" customFormat="1" x14ac:dyDescent="0.3">
      <c r="Q78" s="7"/>
      <c r="R78" s="9"/>
      <c r="S78" s="9"/>
      <c r="T78" s="9"/>
      <c r="U78" s="9"/>
      <c r="V78" s="9"/>
      <c r="W78" s="18"/>
      <c r="X78" s="18"/>
      <c r="Y78" s="18"/>
      <c r="Z78" s="18"/>
      <c r="AA78" s="18"/>
      <c r="AB78" s="18"/>
      <c r="AC78" s="18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284"/>
      <c r="AZ78" s="284"/>
      <c r="BA78" s="284"/>
      <c r="BB78" s="284"/>
      <c r="BC78" s="284"/>
      <c r="BD78" s="9"/>
      <c r="BE78" s="9"/>
      <c r="BF78" s="9"/>
      <c r="BG78" s="12"/>
      <c r="BH78" s="12"/>
      <c r="BI78" s="12"/>
      <c r="BJ78" s="12"/>
      <c r="BK78" s="12"/>
    </row>
    <row r="79" spans="17:68" s="2" customFormat="1" x14ac:dyDescent="0.3">
      <c r="Q79" s="7"/>
      <c r="R79" s="9"/>
      <c r="S79" s="9"/>
      <c r="T79" s="9"/>
      <c r="U79" s="9"/>
      <c r="V79" s="9"/>
      <c r="W79" s="18"/>
      <c r="X79" s="18"/>
      <c r="Y79" s="18"/>
      <c r="Z79" s="18"/>
      <c r="AA79" s="18"/>
      <c r="AB79" s="18"/>
      <c r="AC79" s="18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12"/>
      <c r="BH79" s="12"/>
      <c r="BI79" s="12"/>
      <c r="BJ79" s="12"/>
      <c r="BK79" s="12"/>
    </row>
    <row r="80" spans="17:68" s="2" customFormat="1" x14ac:dyDescent="0.3">
      <c r="Q80" s="7"/>
      <c r="R80" s="9"/>
      <c r="S80" s="9"/>
      <c r="T80" s="9"/>
      <c r="U80" s="9"/>
      <c r="V80" s="9"/>
      <c r="W80" s="18"/>
      <c r="X80" s="18"/>
      <c r="Y80" s="18"/>
      <c r="Z80" s="18"/>
      <c r="AA80" s="18"/>
      <c r="AB80" s="18"/>
      <c r="AC80" s="18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284"/>
      <c r="AZ80" s="284"/>
      <c r="BA80" s="284"/>
      <c r="BB80" s="284"/>
      <c r="BC80" s="284"/>
      <c r="BD80" s="9"/>
      <c r="BE80" s="9"/>
      <c r="BF80" s="9"/>
      <c r="BG80" s="12"/>
      <c r="BH80" s="12"/>
      <c r="BI80" s="12"/>
      <c r="BJ80" s="12"/>
      <c r="BK80" s="12"/>
    </row>
    <row r="81" spans="2:87" s="2" customFormat="1" x14ac:dyDescent="0.3">
      <c r="Q81" s="7"/>
      <c r="R81" s="9"/>
      <c r="S81" s="9"/>
      <c r="T81" s="9"/>
      <c r="U81" s="9"/>
      <c r="V81" s="9"/>
      <c r="W81" s="18"/>
      <c r="X81" s="18"/>
      <c r="Y81" s="18"/>
      <c r="Z81" s="18"/>
      <c r="AA81" s="18"/>
      <c r="AB81" s="18"/>
      <c r="AC81" s="18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12"/>
      <c r="BH81" s="12"/>
      <c r="BI81" s="12"/>
      <c r="BJ81" s="12"/>
      <c r="BK81" s="12"/>
    </row>
    <row r="82" spans="2:87" s="2" customFormat="1" x14ac:dyDescent="0.3">
      <c r="Q82" s="7"/>
      <c r="R82" s="9"/>
      <c r="S82" s="9"/>
      <c r="T82" s="9"/>
      <c r="U82" s="9"/>
      <c r="V82" s="9"/>
      <c r="W82" s="18"/>
      <c r="X82" s="18"/>
      <c r="Y82" s="18"/>
      <c r="Z82" s="18"/>
      <c r="AA82" s="18"/>
      <c r="AB82" s="18"/>
      <c r="AC82" s="18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Y82" s="284"/>
      <c r="AZ82" s="284"/>
      <c r="BA82" s="284"/>
      <c r="BB82" s="284"/>
      <c r="BC82" s="284"/>
      <c r="BD82" s="9"/>
      <c r="BE82" s="9"/>
      <c r="BF82" s="9"/>
      <c r="BG82" s="12"/>
      <c r="BH82" s="12"/>
      <c r="BI82" s="12"/>
      <c r="BJ82" s="12"/>
      <c r="BK82" s="12"/>
      <c r="BN82" s="20"/>
      <c r="BO82" s="20"/>
      <c r="BP82" s="20"/>
    </row>
    <row r="83" spans="2:87" s="2" customFormat="1" x14ac:dyDescent="0.3">
      <c r="Q83" s="7"/>
      <c r="R83" s="9"/>
      <c r="S83" s="9"/>
      <c r="T83" s="9"/>
      <c r="U83" s="9"/>
      <c r="V83" s="9"/>
      <c r="W83" s="18"/>
      <c r="X83" s="18"/>
      <c r="Y83" s="18"/>
      <c r="Z83" s="18"/>
      <c r="AA83" s="18"/>
      <c r="AB83" s="18"/>
      <c r="AC83" s="18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Y83" s="9"/>
      <c r="AZ83" s="9"/>
      <c r="BA83" s="9"/>
      <c r="BB83" s="9"/>
      <c r="BC83" s="9"/>
      <c r="BD83" s="9"/>
      <c r="BE83" s="9"/>
      <c r="BF83" s="9"/>
      <c r="BG83" s="12"/>
      <c r="BH83" s="12"/>
      <c r="BI83" s="12"/>
      <c r="BJ83" s="12"/>
      <c r="BK83" s="12"/>
      <c r="BN83" s="5"/>
      <c r="BO83" s="5"/>
      <c r="BP83" s="5"/>
    </row>
    <row r="84" spans="2:87" s="2" customFormat="1" ht="14.4" x14ac:dyDescent="0.3">
      <c r="Q84" s="7"/>
      <c r="R84" s="9"/>
      <c r="S84" s="9"/>
      <c r="T84" s="9"/>
      <c r="U84" s="9"/>
      <c r="V84" s="9"/>
      <c r="W84" s="18"/>
      <c r="X84" s="18"/>
      <c r="Y84" s="18"/>
      <c r="Z84" s="18"/>
      <c r="AA84" s="18"/>
      <c r="AB84" s="18"/>
      <c r="AC84" s="18"/>
      <c r="AD84" s="9"/>
      <c r="AE84" s="9"/>
      <c r="AF84" s="9"/>
      <c r="AG84" s="9"/>
      <c r="AH84" s="9"/>
      <c r="AI84" s="9"/>
      <c r="AJ84" s="9"/>
      <c r="AK84" s="9"/>
      <c r="AL84" s="9"/>
      <c r="AM84" s="9"/>
      <c r="AQ84" s="9"/>
      <c r="AR84" s="9"/>
      <c r="AS84" s="9"/>
      <c r="AT84" s="9"/>
      <c r="AU84" s="9"/>
      <c r="AV84" s="9"/>
      <c r="AW84" s="9"/>
      <c r="AX84" s="21"/>
      <c r="AY84" s="284"/>
      <c r="AZ84" s="284"/>
      <c r="BA84" s="284"/>
      <c r="BB84" s="284"/>
      <c r="BC84" s="284"/>
      <c r="BD84" s="9"/>
      <c r="BE84" s="9"/>
      <c r="BF84" s="9"/>
      <c r="BG84" s="12"/>
      <c r="BH84" s="12"/>
      <c r="BI84" s="12"/>
      <c r="BJ84" s="12"/>
      <c r="BK84" s="12"/>
    </row>
    <row r="85" spans="2:87" s="2" customFormat="1" x14ac:dyDescent="0.15">
      <c r="Q85" s="7"/>
      <c r="R85" s="9"/>
      <c r="S85" s="9"/>
      <c r="T85" s="9"/>
      <c r="U85" s="9"/>
      <c r="V85" s="9"/>
      <c r="W85" s="18"/>
      <c r="X85" s="18"/>
      <c r="Y85" s="18"/>
      <c r="Z85" s="18"/>
      <c r="AA85" s="18"/>
      <c r="AB85" s="18"/>
      <c r="AC85" s="18"/>
      <c r="AD85" s="9"/>
      <c r="AE85" s="9"/>
      <c r="AF85" s="9"/>
      <c r="AG85" s="9"/>
      <c r="AH85" s="9"/>
      <c r="AI85" s="9"/>
      <c r="AJ85" s="9"/>
      <c r="AK85" s="9"/>
      <c r="AL85" s="9"/>
      <c r="AM85" s="9"/>
      <c r="AQ85" s="9"/>
      <c r="AR85" s="9"/>
      <c r="AS85" s="9"/>
      <c r="AT85" s="9"/>
      <c r="AU85" s="9"/>
      <c r="AV85" s="9"/>
      <c r="AW85" s="9"/>
      <c r="AX85" s="6"/>
      <c r="AY85" s="9"/>
      <c r="AZ85" s="9"/>
      <c r="BA85" s="9"/>
      <c r="BB85" s="9"/>
      <c r="BC85" s="9"/>
      <c r="BD85" s="9"/>
      <c r="BE85" s="9"/>
      <c r="BF85" s="9"/>
      <c r="BG85" s="12"/>
      <c r="BH85" s="12"/>
      <c r="BI85" s="12"/>
      <c r="BJ85" s="12"/>
      <c r="BK85" s="12"/>
      <c r="BQ85" s="3"/>
      <c r="BR85" s="3"/>
      <c r="BS85" s="3"/>
      <c r="BT85" s="3"/>
      <c r="BU85" s="3"/>
      <c r="BW85" s="3"/>
      <c r="BX85" s="3"/>
      <c r="CF85" s="3"/>
      <c r="CG85" s="3"/>
      <c r="CH85" s="3"/>
    </row>
    <row r="86" spans="2:87" s="2" customFormat="1" x14ac:dyDescent="0.3">
      <c r="Q86" s="7"/>
      <c r="R86" s="9"/>
      <c r="S86" s="9"/>
      <c r="T86" s="9"/>
      <c r="U86" s="9"/>
      <c r="V86" s="9"/>
      <c r="W86" s="18"/>
      <c r="X86" s="18"/>
      <c r="Y86" s="18"/>
      <c r="Z86" s="18"/>
      <c r="AA86" s="18"/>
      <c r="AB86" s="18"/>
      <c r="AC86" s="18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22"/>
      <c r="AO86" s="22"/>
      <c r="AP86" s="22"/>
      <c r="AQ86" s="9"/>
      <c r="AR86" s="9"/>
      <c r="AS86" s="9"/>
      <c r="AT86" s="9"/>
      <c r="AU86" s="9"/>
      <c r="AV86" s="9"/>
      <c r="AW86" s="9"/>
      <c r="AX86" s="78" t="str">
        <f>IF($Q86&lt;26,"x","")</f>
        <v>x</v>
      </c>
      <c r="AY86" s="284"/>
      <c r="AZ86" s="284"/>
      <c r="BA86" s="284"/>
      <c r="BB86" s="284"/>
      <c r="BC86" s="284"/>
      <c r="BD86" s="9"/>
      <c r="BE86" s="9"/>
      <c r="BF86" s="9"/>
      <c r="BG86" s="12"/>
      <c r="BH86" s="12"/>
      <c r="BI86" s="12"/>
      <c r="BJ86" s="12"/>
      <c r="BK86" s="12"/>
      <c r="BQ86" s="5"/>
      <c r="BR86" s="5"/>
      <c r="BS86" s="5"/>
      <c r="BT86" s="5"/>
      <c r="BU86" s="5"/>
      <c r="BW86" s="5"/>
      <c r="BX86" s="5"/>
      <c r="CF86" s="5"/>
      <c r="CG86" s="5"/>
      <c r="CH86" s="5"/>
    </row>
    <row r="87" spans="2:87" s="2" customFormat="1" ht="14.4" x14ac:dyDescent="0.15">
      <c r="Q87" s="7"/>
      <c r="R87" s="9"/>
      <c r="S87" s="9"/>
      <c r="T87" s="9"/>
      <c r="U87" s="9"/>
      <c r="V87" s="9"/>
      <c r="W87" s="18"/>
      <c r="X87" s="18"/>
      <c r="Y87" s="18"/>
      <c r="Z87" s="18"/>
      <c r="AA87" s="18"/>
      <c r="AB87" s="18"/>
      <c r="AC87" s="18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8"/>
      <c r="AO87" s="8"/>
      <c r="AP87" s="8"/>
      <c r="AQ87" s="9"/>
      <c r="AR87" s="9"/>
      <c r="AS87" s="9"/>
      <c r="AT87" s="9"/>
      <c r="AU87" s="9"/>
      <c r="AV87" s="9"/>
      <c r="AW87" s="9"/>
      <c r="AX87" s="21"/>
      <c r="AY87" s="9"/>
      <c r="AZ87" s="9"/>
      <c r="BA87" s="9"/>
      <c r="BB87" s="9"/>
      <c r="BC87" s="9"/>
      <c r="BD87" s="9"/>
      <c r="BE87" s="9"/>
      <c r="BF87" s="9"/>
      <c r="BG87" s="12"/>
      <c r="BH87" s="12"/>
      <c r="BI87" s="12"/>
      <c r="BJ87" s="12"/>
      <c r="BK87" s="12"/>
      <c r="BN87" s="3"/>
      <c r="BO87" s="3"/>
      <c r="BP87" s="3"/>
      <c r="BV87" s="3"/>
      <c r="BY87" s="3"/>
      <c r="BZ87" s="3"/>
      <c r="CA87" s="3"/>
      <c r="CB87" s="3"/>
      <c r="CC87" s="3"/>
      <c r="CD87" s="3"/>
      <c r="CE87" s="3"/>
      <c r="CI87" s="3"/>
    </row>
    <row r="88" spans="2:87" s="2" customFormat="1" ht="14.4" x14ac:dyDescent="0.3">
      <c r="Q88" s="7"/>
      <c r="R88" s="9"/>
      <c r="S88" s="9"/>
      <c r="T88" s="9"/>
      <c r="U88" s="9"/>
      <c r="V88" s="9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9"/>
      <c r="AH88" s="9"/>
      <c r="AI88" s="9"/>
      <c r="AJ88" s="9"/>
      <c r="AK88" s="9"/>
      <c r="AL88" s="9"/>
      <c r="AM88" s="9"/>
      <c r="AN88" s="292"/>
      <c r="AO88" s="292"/>
      <c r="AP88" s="292"/>
      <c r="AQ88" s="9"/>
      <c r="AR88" s="9"/>
      <c r="AS88" s="9"/>
      <c r="AT88" s="9"/>
      <c r="AU88" s="18"/>
      <c r="AV88" s="18"/>
      <c r="AW88" s="18"/>
      <c r="AX88" s="21"/>
      <c r="AY88" s="284"/>
      <c r="AZ88" s="284"/>
      <c r="BA88" s="284"/>
      <c r="BB88" s="284"/>
      <c r="BC88" s="284"/>
      <c r="BD88" s="18"/>
      <c r="BE88" s="18"/>
      <c r="BF88" s="18"/>
      <c r="BG88" s="12"/>
      <c r="BH88" s="12"/>
      <c r="BI88" s="12"/>
      <c r="BJ88" s="12"/>
      <c r="BK88" s="12"/>
      <c r="BN88" s="5"/>
      <c r="BO88" s="5"/>
      <c r="BP88" s="5"/>
      <c r="BV88" s="5"/>
      <c r="BY88" s="5"/>
      <c r="BZ88" s="5"/>
      <c r="CA88" s="5"/>
      <c r="CB88" s="5"/>
      <c r="CC88" s="5"/>
      <c r="CD88" s="5"/>
      <c r="CE88" s="5"/>
      <c r="CI88" s="5"/>
    </row>
    <row r="89" spans="2:87" s="2" customFormat="1" x14ac:dyDescent="0.3">
      <c r="Q89" s="7"/>
      <c r="R89" s="9"/>
      <c r="S89" s="9"/>
      <c r="T89" s="9"/>
      <c r="U89" s="9"/>
      <c r="V89" s="9"/>
      <c r="W89" s="18"/>
      <c r="X89" s="18"/>
      <c r="Y89" s="18"/>
      <c r="Z89" s="18"/>
      <c r="AA89" s="18"/>
      <c r="AB89" s="18"/>
      <c r="AC89" s="18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22"/>
      <c r="AO89" s="22"/>
      <c r="AP89" s="22"/>
      <c r="AQ89" s="9"/>
      <c r="AR89" s="9"/>
      <c r="AS89" s="9"/>
      <c r="AT89" s="9"/>
      <c r="AU89" s="9"/>
      <c r="AV89" s="9"/>
      <c r="AW89" s="9"/>
      <c r="AX89" s="7"/>
      <c r="AY89" s="9"/>
      <c r="AZ89" s="9"/>
      <c r="BA89" s="9"/>
      <c r="BB89" s="9"/>
      <c r="BC89" s="9"/>
      <c r="BD89" s="9"/>
      <c r="BE89" s="9"/>
      <c r="BF89" s="9"/>
      <c r="BG89" s="12"/>
      <c r="BH89" s="12"/>
      <c r="BI89" s="12"/>
      <c r="BJ89" s="12"/>
      <c r="BK89" s="12"/>
    </row>
    <row r="90" spans="2:87" s="2" customFormat="1" x14ac:dyDescent="0.3">
      <c r="Q90" s="7"/>
      <c r="R90" s="9"/>
      <c r="S90" s="9"/>
      <c r="T90" s="9"/>
      <c r="U90" s="9"/>
      <c r="V90" s="9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9"/>
      <c r="AH90" s="9"/>
      <c r="AI90" s="9"/>
      <c r="AJ90" s="9"/>
      <c r="AK90" s="9"/>
      <c r="AL90" s="9"/>
      <c r="AM90" s="9"/>
      <c r="AN90" s="22"/>
      <c r="AO90" s="22"/>
      <c r="AP90" s="22"/>
      <c r="AQ90" s="9"/>
      <c r="AR90" s="9"/>
      <c r="AS90" s="9"/>
      <c r="AT90" s="9"/>
      <c r="AU90" s="18"/>
      <c r="AV90" s="18"/>
      <c r="AW90" s="18"/>
      <c r="AX90" s="7"/>
      <c r="AY90" s="18"/>
      <c r="AZ90" s="18"/>
      <c r="BA90" s="18"/>
      <c r="BB90" s="18"/>
      <c r="BC90" s="18"/>
      <c r="BD90" s="18"/>
      <c r="BE90" s="18"/>
      <c r="BF90" s="18"/>
      <c r="BG90" s="12"/>
      <c r="BH90" s="12"/>
      <c r="BI90" s="12"/>
      <c r="BJ90" s="12"/>
      <c r="BK90" s="12"/>
    </row>
    <row r="91" spans="2:87" s="2" customFormat="1" x14ac:dyDescent="0.3">
      <c r="Q91" s="7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7"/>
      <c r="AY91" s="9"/>
      <c r="AZ91" s="9"/>
      <c r="BA91" s="9"/>
      <c r="BB91" s="9"/>
      <c r="BC91" s="9"/>
      <c r="BD91" s="9"/>
      <c r="BE91" s="9"/>
      <c r="BF91" s="9"/>
      <c r="BG91" s="12"/>
      <c r="BH91" s="12"/>
      <c r="BI91" s="12"/>
      <c r="BJ91" s="12"/>
      <c r="BK91" s="12"/>
    </row>
    <row r="92" spans="2:87" x14ac:dyDescent="0.15">
      <c r="B92" s="2"/>
      <c r="K92" s="2"/>
      <c r="L92" s="2"/>
      <c r="R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N92" s="18"/>
      <c r="AO92" s="18"/>
      <c r="AP92" s="18"/>
      <c r="AU92" s="9"/>
      <c r="AV92" s="9"/>
      <c r="AW92" s="9"/>
      <c r="AX92" s="7"/>
      <c r="AY92" s="9"/>
      <c r="AZ92" s="9"/>
      <c r="BA92" s="9"/>
      <c r="BB92" s="9"/>
      <c r="BC92" s="9"/>
      <c r="BD92" s="9"/>
      <c r="BE92" s="9"/>
      <c r="BF92" s="9"/>
      <c r="BG92" s="12"/>
      <c r="BH92" s="12"/>
      <c r="BI92" s="12"/>
      <c r="BJ92" s="12"/>
      <c r="BK92" s="12"/>
      <c r="BL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</row>
    <row r="93" spans="2:87" x14ac:dyDescent="0.15">
      <c r="B93" s="2"/>
      <c r="K93" s="2"/>
      <c r="L93" s="2"/>
      <c r="R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N93" s="9"/>
      <c r="AO93" s="9"/>
      <c r="AP93" s="9"/>
      <c r="AU93" s="9"/>
      <c r="AV93" s="9"/>
      <c r="AW93" s="9"/>
      <c r="AX93" s="7"/>
      <c r="AY93" s="9"/>
      <c r="AZ93" s="9"/>
      <c r="BA93" s="9"/>
      <c r="BB93" s="9"/>
      <c r="BC93" s="9"/>
      <c r="BD93" s="9"/>
      <c r="BE93" s="9"/>
      <c r="BF93" s="9"/>
      <c r="BG93" s="12"/>
      <c r="BH93" s="12"/>
      <c r="BI93" s="12"/>
      <c r="BJ93" s="12"/>
      <c r="BK93" s="12"/>
      <c r="BL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</row>
    <row r="94" spans="2:87" x14ac:dyDescent="0.15">
      <c r="K94" s="2"/>
      <c r="L94" s="2"/>
      <c r="R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N94" s="9"/>
      <c r="AO94" s="9"/>
      <c r="AP94" s="9"/>
      <c r="AU94" s="9"/>
      <c r="AV94" s="9"/>
      <c r="AW94" s="9"/>
      <c r="AX94" s="7"/>
      <c r="AY94" s="9"/>
      <c r="AZ94" s="9"/>
      <c r="BA94" s="9"/>
      <c r="BB94" s="9"/>
      <c r="BC94" s="9"/>
      <c r="BD94" s="9"/>
      <c r="BE94" s="9"/>
      <c r="BF94" s="9"/>
      <c r="BG94" s="12"/>
      <c r="BH94" s="12"/>
      <c r="BI94" s="12"/>
      <c r="BJ94" s="12"/>
      <c r="BK94" s="12"/>
      <c r="BL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</row>
    <row r="95" spans="2:87" x14ac:dyDescent="0.15">
      <c r="K95" s="2"/>
      <c r="L95" s="2"/>
      <c r="R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N95" s="9"/>
      <c r="AO95" s="9"/>
      <c r="AP95" s="9"/>
      <c r="AU95" s="9"/>
      <c r="AV95" s="9"/>
      <c r="AW95" s="9"/>
      <c r="AX95" s="7"/>
      <c r="AY95" s="9"/>
      <c r="AZ95" s="9"/>
      <c r="BA95" s="9"/>
      <c r="BB95" s="9"/>
      <c r="BC95" s="9"/>
      <c r="BD95" s="9"/>
      <c r="BE95" s="9"/>
      <c r="BF95" s="9"/>
      <c r="BG95" s="12"/>
      <c r="BH95" s="12"/>
      <c r="BI95" s="12"/>
      <c r="BJ95" s="12"/>
      <c r="BK95" s="12"/>
      <c r="BL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</row>
    <row r="96" spans="2:87" x14ac:dyDescent="0.15">
      <c r="K96" s="2"/>
      <c r="L96" s="2"/>
      <c r="R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N96" s="9"/>
      <c r="AO96" s="9"/>
      <c r="AP96" s="9"/>
      <c r="AU96" s="9"/>
      <c r="AV96" s="9"/>
      <c r="AW96" s="9"/>
      <c r="AX96" s="7"/>
      <c r="AY96" s="9"/>
      <c r="AZ96" s="9"/>
      <c r="BA96" s="9"/>
      <c r="BB96" s="9"/>
      <c r="BC96" s="9"/>
      <c r="BD96" s="9"/>
      <c r="BE96" s="9"/>
      <c r="BF96" s="9"/>
      <c r="BG96" s="12"/>
      <c r="BH96" s="12"/>
      <c r="BI96" s="12"/>
      <c r="BJ96" s="12"/>
      <c r="BK96" s="12"/>
      <c r="BL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</row>
    <row r="97" spans="11:87" x14ac:dyDescent="0.15">
      <c r="K97" s="2"/>
      <c r="L97" s="2"/>
      <c r="R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N97" s="9"/>
      <c r="AO97" s="9"/>
      <c r="AP97" s="9"/>
      <c r="AU97" s="9"/>
      <c r="AV97" s="9"/>
      <c r="AW97" s="9"/>
      <c r="AX97" s="7"/>
      <c r="AY97" s="9"/>
      <c r="AZ97" s="9"/>
      <c r="BA97" s="9"/>
      <c r="BB97" s="9"/>
      <c r="BC97" s="9"/>
      <c r="BD97" s="9"/>
      <c r="BE97" s="9"/>
      <c r="BF97" s="9"/>
      <c r="BG97" s="12"/>
      <c r="BH97" s="12"/>
      <c r="BI97" s="12"/>
      <c r="BJ97" s="12"/>
      <c r="BK97" s="12"/>
      <c r="BL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</row>
    <row r="98" spans="11:87" x14ac:dyDescent="0.15">
      <c r="K98" s="2"/>
      <c r="L98" s="2"/>
      <c r="R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N98" s="9"/>
      <c r="AO98" s="9"/>
      <c r="AP98" s="9"/>
      <c r="AU98" s="9"/>
      <c r="AV98" s="9"/>
      <c r="AW98" s="9"/>
      <c r="AX98" s="7"/>
      <c r="AY98" s="9"/>
      <c r="AZ98" s="9"/>
      <c r="BA98" s="9"/>
      <c r="BB98" s="9"/>
      <c r="BC98" s="9"/>
      <c r="BD98" s="9"/>
      <c r="BE98" s="9"/>
      <c r="BF98" s="9"/>
      <c r="BG98" s="12"/>
      <c r="BH98" s="12"/>
      <c r="BI98" s="12"/>
      <c r="BJ98" s="12"/>
      <c r="BK98" s="12"/>
      <c r="BL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</row>
    <row r="99" spans="11:87" x14ac:dyDescent="0.15">
      <c r="K99" s="2"/>
      <c r="L99" s="2"/>
      <c r="R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N99" s="9"/>
      <c r="AO99" s="9"/>
      <c r="AP99" s="9"/>
      <c r="AU99" s="9"/>
      <c r="AV99" s="9"/>
      <c r="AW99" s="9"/>
      <c r="AX99" s="7"/>
      <c r="AY99" s="9"/>
      <c r="AZ99" s="9"/>
      <c r="BA99" s="9"/>
      <c r="BB99" s="9"/>
      <c r="BC99" s="9"/>
      <c r="BD99" s="9"/>
      <c r="BE99" s="9"/>
      <c r="BF99" s="9"/>
      <c r="BG99" s="12"/>
      <c r="BH99" s="12"/>
      <c r="BI99" s="12"/>
      <c r="BJ99" s="12"/>
      <c r="BK99" s="12"/>
      <c r="BL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</row>
    <row r="100" spans="11:87" x14ac:dyDescent="0.15">
      <c r="K100" s="2"/>
      <c r="L100" s="2"/>
      <c r="R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N100" s="9"/>
      <c r="AO100" s="9"/>
      <c r="AP100" s="9"/>
      <c r="AU100" s="9"/>
      <c r="AV100" s="9"/>
      <c r="AW100" s="9"/>
      <c r="AX100" s="7"/>
      <c r="AY100" s="9"/>
      <c r="AZ100" s="9"/>
      <c r="BA100" s="9"/>
      <c r="BB100" s="9"/>
      <c r="BC100" s="9"/>
      <c r="BD100" s="9"/>
      <c r="BE100" s="9"/>
      <c r="BF100" s="9"/>
      <c r="BG100" s="12"/>
      <c r="BH100" s="12"/>
      <c r="BI100" s="12"/>
      <c r="BJ100" s="12"/>
      <c r="BK100" s="12"/>
      <c r="BL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</row>
    <row r="101" spans="11:87" x14ac:dyDescent="0.15">
      <c r="K101" s="2"/>
      <c r="L101" s="2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N101" s="9"/>
      <c r="AO101" s="9"/>
      <c r="AP101" s="9"/>
      <c r="AU101" s="9"/>
      <c r="AV101" s="9"/>
      <c r="AW101" s="9"/>
      <c r="AX101" s="7"/>
      <c r="AY101" s="9"/>
      <c r="AZ101" s="9"/>
      <c r="BA101" s="9"/>
      <c r="BB101" s="9"/>
      <c r="BC101" s="9"/>
      <c r="BD101" s="9"/>
      <c r="BE101" s="9"/>
      <c r="BF101" s="9"/>
      <c r="BG101" s="12"/>
      <c r="BH101" s="12"/>
      <c r="BI101" s="12"/>
      <c r="BJ101" s="12"/>
      <c r="BK101" s="12"/>
      <c r="BL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</row>
    <row r="102" spans="11:87" x14ac:dyDescent="0.15">
      <c r="K102" s="2"/>
      <c r="L102" s="2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N102" s="9"/>
      <c r="AO102" s="9"/>
      <c r="AP102" s="9"/>
      <c r="AU102" s="9"/>
      <c r="AV102" s="9"/>
      <c r="AW102" s="9"/>
      <c r="AX102" s="7"/>
      <c r="AY102" s="9"/>
      <c r="AZ102" s="9"/>
      <c r="BA102" s="9"/>
      <c r="BB102" s="9"/>
      <c r="BC102" s="9"/>
      <c r="BD102" s="9"/>
      <c r="BE102" s="9"/>
      <c r="BF102" s="9"/>
      <c r="BG102" s="12"/>
      <c r="BH102" s="12"/>
      <c r="BI102" s="12"/>
      <c r="BJ102" s="12"/>
      <c r="BK102" s="12"/>
      <c r="BL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</row>
    <row r="103" spans="11:87" x14ac:dyDescent="0.15">
      <c r="K103" s="2"/>
      <c r="L103" s="2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N103" s="9"/>
      <c r="AO103" s="9"/>
      <c r="AP103" s="9"/>
      <c r="AU103" s="9"/>
      <c r="AV103" s="9"/>
      <c r="AW103" s="9"/>
      <c r="AX103" s="7"/>
      <c r="AY103" s="9"/>
      <c r="AZ103" s="9"/>
      <c r="BA103" s="9"/>
      <c r="BB103" s="9"/>
      <c r="BC103" s="9"/>
      <c r="BD103" s="9"/>
      <c r="BE103" s="9"/>
      <c r="BF103" s="9"/>
      <c r="BG103" s="12"/>
      <c r="BH103" s="12"/>
      <c r="BI103" s="12"/>
      <c r="BJ103" s="12"/>
      <c r="BK103" s="12"/>
      <c r="BL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</row>
    <row r="104" spans="11:87" x14ac:dyDescent="0.15">
      <c r="K104" s="2"/>
      <c r="L104" s="2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N104" s="9"/>
      <c r="AO104" s="9"/>
      <c r="AP104" s="9"/>
      <c r="AU104" s="9"/>
      <c r="AV104" s="9"/>
      <c r="AW104" s="9"/>
      <c r="AX104" s="7"/>
      <c r="AY104" s="9"/>
      <c r="AZ104" s="9"/>
      <c r="BA104" s="9"/>
      <c r="BB104" s="9"/>
      <c r="BC104" s="9"/>
      <c r="BD104" s="9"/>
      <c r="BE104" s="9"/>
      <c r="BF104" s="9"/>
      <c r="BG104" s="12"/>
      <c r="BH104" s="12"/>
      <c r="BI104" s="12"/>
      <c r="BJ104" s="12"/>
      <c r="BK104" s="12"/>
      <c r="BL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</row>
    <row r="105" spans="11:87" x14ac:dyDescent="0.15">
      <c r="K105" s="2"/>
      <c r="L105" s="2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N105" s="9"/>
      <c r="AO105" s="9"/>
      <c r="AP105" s="9"/>
      <c r="AU105" s="9"/>
      <c r="AV105" s="9"/>
      <c r="AW105" s="9"/>
      <c r="AX105" s="7"/>
      <c r="AY105" s="9"/>
      <c r="AZ105" s="9"/>
      <c r="BA105" s="9"/>
      <c r="BB105" s="9"/>
      <c r="BC105" s="9"/>
      <c r="BD105" s="9"/>
      <c r="BE105" s="9"/>
      <c r="BF105" s="9"/>
      <c r="BG105" s="12"/>
      <c r="BH105" s="12"/>
      <c r="BI105" s="12"/>
      <c r="BJ105" s="12"/>
      <c r="BK105" s="12"/>
      <c r="BL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</row>
    <row r="106" spans="11:87" x14ac:dyDescent="0.15">
      <c r="K106" s="2"/>
      <c r="L106" s="2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N106" s="9"/>
      <c r="AO106" s="9"/>
      <c r="AP106" s="9"/>
      <c r="AU106" s="9"/>
      <c r="AV106" s="9"/>
      <c r="AW106" s="9"/>
      <c r="AX106" s="7"/>
      <c r="AY106" s="9"/>
      <c r="AZ106" s="9"/>
      <c r="BA106" s="9"/>
      <c r="BB106" s="9"/>
      <c r="BC106" s="9"/>
      <c r="BD106" s="9"/>
      <c r="BE106" s="9"/>
      <c r="BF106" s="9"/>
      <c r="BG106" s="12"/>
      <c r="BH106" s="12"/>
      <c r="BI106" s="12"/>
      <c r="BJ106" s="12"/>
      <c r="BK106" s="12"/>
      <c r="BL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</row>
    <row r="107" spans="11:87" x14ac:dyDescent="0.15">
      <c r="K107" s="2"/>
      <c r="L107" s="2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N107" s="9"/>
      <c r="AO107" s="9"/>
      <c r="AP107" s="9"/>
      <c r="AU107" s="9"/>
      <c r="AV107" s="9"/>
      <c r="AW107" s="9"/>
      <c r="AX107" s="7"/>
      <c r="AY107" s="9"/>
      <c r="AZ107" s="9"/>
      <c r="BA107" s="9"/>
      <c r="BB107" s="9"/>
      <c r="BC107" s="9"/>
      <c r="BD107" s="9"/>
      <c r="BE107" s="9"/>
      <c r="BF107" s="9"/>
      <c r="BG107" s="12"/>
      <c r="BH107" s="12"/>
      <c r="BI107" s="12"/>
      <c r="BJ107" s="12"/>
      <c r="BK107" s="12"/>
      <c r="BL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</row>
    <row r="108" spans="11:87" x14ac:dyDescent="0.15">
      <c r="K108" s="2"/>
      <c r="L108" s="2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N108" s="9"/>
      <c r="AO108" s="9"/>
      <c r="AP108" s="9"/>
      <c r="AU108" s="9"/>
      <c r="AV108" s="9"/>
      <c r="AW108" s="9"/>
      <c r="AX108" s="7"/>
      <c r="AY108" s="9"/>
      <c r="AZ108" s="9"/>
      <c r="BA108" s="9"/>
      <c r="BB108" s="9"/>
      <c r="BC108" s="9"/>
      <c r="BD108" s="9"/>
      <c r="BE108" s="9"/>
      <c r="BF108" s="9"/>
      <c r="BG108" s="12"/>
      <c r="BH108" s="12"/>
      <c r="BI108" s="12"/>
      <c r="BJ108" s="12"/>
      <c r="BK108" s="12"/>
      <c r="BL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</row>
    <row r="109" spans="11:87" x14ac:dyDescent="0.15">
      <c r="K109" s="2"/>
      <c r="L109" s="2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N109" s="9"/>
      <c r="AO109" s="9"/>
      <c r="AP109" s="9"/>
      <c r="AU109" s="9"/>
      <c r="AV109" s="9"/>
      <c r="AW109" s="9"/>
      <c r="AX109" s="7"/>
      <c r="AY109" s="9"/>
      <c r="AZ109" s="9"/>
      <c r="BA109" s="9"/>
      <c r="BB109" s="9"/>
      <c r="BC109" s="9"/>
      <c r="BD109" s="9"/>
      <c r="BE109" s="9"/>
      <c r="BF109" s="9"/>
      <c r="BG109" s="12"/>
      <c r="BH109" s="12"/>
      <c r="BI109" s="12"/>
      <c r="BJ109" s="12"/>
      <c r="BK109" s="12"/>
      <c r="BL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</row>
    <row r="110" spans="11:87" x14ac:dyDescent="0.15">
      <c r="K110" s="2"/>
      <c r="L110" s="2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N110" s="9"/>
      <c r="AO110" s="9"/>
      <c r="AP110" s="9"/>
      <c r="AU110" s="9"/>
      <c r="AV110" s="9"/>
      <c r="AW110" s="9"/>
      <c r="AX110" s="7"/>
      <c r="AY110" s="9"/>
      <c r="AZ110" s="9"/>
      <c r="BA110" s="9"/>
      <c r="BB110" s="9"/>
      <c r="BC110" s="9"/>
      <c r="BD110" s="9"/>
      <c r="BE110" s="9"/>
      <c r="BF110" s="9"/>
      <c r="BG110" s="12"/>
      <c r="BH110" s="12"/>
      <c r="BI110" s="12"/>
      <c r="BJ110" s="12"/>
      <c r="BK110" s="12"/>
      <c r="BL110" s="1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</row>
    <row r="111" spans="11:87" x14ac:dyDescent="0.15">
      <c r="K111" s="2"/>
      <c r="L111" s="2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N111" s="9"/>
      <c r="AO111" s="9"/>
      <c r="AP111" s="9"/>
      <c r="AU111" s="9"/>
      <c r="AV111" s="9"/>
      <c r="AW111" s="9"/>
      <c r="AX111" s="7"/>
      <c r="AY111" s="9"/>
      <c r="AZ111" s="9"/>
      <c r="BA111" s="9"/>
      <c r="BB111" s="9"/>
      <c r="BC111" s="9"/>
      <c r="BD111" s="9"/>
      <c r="BE111" s="9"/>
      <c r="BF111" s="9"/>
      <c r="BG111" s="12"/>
      <c r="BH111" s="12"/>
      <c r="BI111" s="12"/>
      <c r="BJ111" s="12"/>
      <c r="BK111" s="12"/>
      <c r="BL111" s="1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</row>
    <row r="112" spans="11:87" x14ac:dyDescent="0.15">
      <c r="K112" s="2"/>
      <c r="L112" s="2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N112" s="9"/>
      <c r="AO112" s="9"/>
      <c r="AP112" s="9"/>
      <c r="AU112" s="9"/>
      <c r="AV112" s="9"/>
      <c r="AW112" s="9"/>
      <c r="AX112" s="7"/>
      <c r="AY112" s="9"/>
      <c r="AZ112" s="9"/>
      <c r="BA112" s="9"/>
      <c r="BB112" s="9"/>
      <c r="BC112" s="9"/>
      <c r="BD112" s="9"/>
      <c r="BE112" s="9"/>
      <c r="BF112" s="9"/>
      <c r="BG112" s="19"/>
      <c r="BH112" s="19"/>
      <c r="BI112" s="19"/>
      <c r="BJ112" s="19"/>
      <c r="BK112" s="19"/>
      <c r="BL112" s="1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</row>
    <row r="113" spans="11:87" x14ac:dyDescent="0.15">
      <c r="K113" s="2"/>
      <c r="L113" s="2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N113" s="9"/>
      <c r="AO113" s="9"/>
      <c r="AP113" s="9"/>
      <c r="AU113" s="9"/>
      <c r="AV113" s="9"/>
      <c r="AW113" s="9"/>
      <c r="AX113" s="7"/>
      <c r="AY113" s="9"/>
      <c r="AZ113" s="9"/>
      <c r="BA113" s="9"/>
      <c r="BB113" s="9"/>
      <c r="BC113" s="9"/>
      <c r="BD113" s="9"/>
      <c r="BE113" s="9"/>
      <c r="BF113" s="9"/>
      <c r="BG113" s="2"/>
      <c r="BH113" s="2"/>
      <c r="BI113" s="2"/>
      <c r="BJ113" s="2"/>
      <c r="BK113" s="2"/>
      <c r="BL113" s="1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</row>
    <row r="114" spans="11:87" x14ac:dyDescent="0.15">
      <c r="K114" s="2"/>
      <c r="L114" s="2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N114" s="9"/>
      <c r="AO114" s="9"/>
      <c r="AP114" s="9"/>
      <c r="AU114" s="9"/>
      <c r="AV114" s="9"/>
      <c r="AW114" s="9"/>
      <c r="AX114" s="7"/>
      <c r="AY114" s="9"/>
      <c r="AZ114" s="9"/>
      <c r="BA114" s="9"/>
      <c r="BB114" s="9"/>
      <c r="BC114" s="9"/>
      <c r="BD114" s="9"/>
      <c r="BE114" s="9"/>
      <c r="BF114" s="9"/>
      <c r="BG114" s="12"/>
      <c r="BH114" s="12"/>
      <c r="BI114" s="12"/>
      <c r="BJ114" s="12"/>
      <c r="BK114" s="12"/>
      <c r="BL114" s="1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</row>
    <row r="115" spans="11:87" x14ac:dyDescent="0.15">
      <c r="K115" s="2"/>
      <c r="L115" s="2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N115" s="9"/>
      <c r="AO115" s="9"/>
      <c r="AP115" s="9"/>
      <c r="AU115" s="9"/>
      <c r="AV115" s="9"/>
      <c r="AW115" s="9"/>
      <c r="AX115" s="7"/>
      <c r="AY115" s="9"/>
      <c r="AZ115" s="9"/>
      <c r="BA115" s="9"/>
      <c r="BB115" s="9"/>
      <c r="BC115" s="9"/>
      <c r="BD115" s="9"/>
      <c r="BE115" s="9"/>
      <c r="BF115" s="9"/>
      <c r="BG115" s="12"/>
      <c r="BH115" s="12"/>
      <c r="BI115" s="12"/>
      <c r="BJ115" s="12"/>
      <c r="BK115" s="12"/>
      <c r="BL115" s="1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</row>
    <row r="116" spans="11:87" x14ac:dyDescent="0.15">
      <c r="K116" s="2"/>
      <c r="L116" s="2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N116" s="9"/>
      <c r="AO116" s="9"/>
      <c r="AP116" s="9"/>
      <c r="AU116" s="9"/>
      <c r="AV116" s="9"/>
      <c r="AW116" s="9"/>
      <c r="AX116" s="7"/>
      <c r="AY116" s="9"/>
      <c r="AZ116" s="9"/>
      <c r="BA116" s="9"/>
      <c r="BB116" s="9"/>
      <c r="BC116" s="9"/>
      <c r="BD116" s="9"/>
      <c r="BE116" s="9"/>
      <c r="BF116" s="9"/>
      <c r="BG116" s="12"/>
      <c r="BH116" s="12"/>
      <c r="BI116" s="12"/>
      <c r="BJ116" s="12"/>
      <c r="BK116" s="12"/>
      <c r="BL116" s="1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</row>
    <row r="117" spans="11:87" x14ac:dyDescent="0.15">
      <c r="K117" s="2"/>
      <c r="L117" s="2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N117" s="9"/>
      <c r="AO117" s="9"/>
      <c r="AP117" s="9"/>
      <c r="AU117" s="9"/>
      <c r="AV117" s="9"/>
      <c r="AW117" s="9"/>
      <c r="AX117" s="7"/>
      <c r="AY117" s="9"/>
      <c r="AZ117" s="9"/>
      <c r="BA117" s="9"/>
      <c r="BB117" s="9"/>
      <c r="BC117" s="9"/>
      <c r="BD117" s="9"/>
      <c r="BE117" s="9"/>
      <c r="BF117" s="9"/>
      <c r="BG117" s="2"/>
      <c r="BH117" s="2"/>
      <c r="BI117" s="2"/>
      <c r="BJ117" s="2"/>
      <c r="BK117" s="2"/>
      <c r="BL117" s="1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</row>
    <row r="118" spans="11:87" x14ac:dyDescent="0.15">
      <c r="K118" s="2"/>
      <c r="L118" s="2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N118" s="9"/>
      <c r="AO118" s="9"/>
      <c r="AP118" s="9"/>
      <c r="AU118" s="9"/>
      <c r="AV118" s="9"/>
      <c r="AW118" s="9"/>
      <c r="AX118" s="7"/>
      <c r="AY118" s="9"/>
      <c r="AZ118" s="9"/>
      <c r="BA118" s="9"/>
      <c r="BB118" s="9"/>
      <c r="BC118" s="9"/>
      <c r="BD118" s="9"/>
      <c r="BE118" s="9"/>
      <c r="BF118" s="9"/>
      <c r="BG118" s="12"/>
      <c r="BH118" s="12"/>
      <c r="BI118" s="12"/>
      <c r="BJ118" s="12"/>
      <c r="BK118" s="12"/>
      <c r="BL118" s="1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</row>
    <row r="119" spans="11:87" x14ac:dyDescent="0.15">
      <c r="K119" s="2"/>
      <c r="L119" s="2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N119" s="9"/>
      <c r="AO119" s="9"/>
      <c r="AP119" s="9"/>
      <c r="AU119" s="9"/>
      <c r="AV119" s="9"/>
      <c r="AW119" s="9"/>
      <c r="AX119" s="7"/>
      <c r="AY119" s="9"/>
      <c r="AZ119" s="9"/>
      <c r="BA119" s="9"/>
      <c r="BB119" s="9"/>
      <c r="BC119" s="9"/>
      <c r="BD119" s="9"/>
      <c r="BE119" s="9"/>
      <c r="BF119" s="9"/>
      <c r="BG119" s="12"/>
      <c r="BH119" s="12"/>
      <c r="BI119" s="12"/>
      <c r="BJ119" s="12"/>
      <c r="BK119" s="12"/>
      <c r="BL119" s="1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</row>
    <row r="120" spans="11:87" x14ac:dyDescent="0.15">
      <c r="K120" s="2"/>
      <c r="L120" s="2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N120" s="9"/>
      <c r="AO120" s="9"/>
      <c r="AP120" s="9"/>
      <c r="AU120" s="9"/>
      <c r="AV120" s="9"/>
      <c r="AW120" s="9"/>
      <c r="AX120" s="7"/>
      <c r="AY120" s="9"/>
      <c r="AZ120" s="9"/>
      <c r="BA120" s="9"/>
      <c r="BB120" s="9"/>
      <c r="BC120" s="9"/>
      <c r="BD120" s="9"/>
      <c r="BE120" s="9"/>
      <c r="BF120" s="9"/>
      <c r="BG120" s="12"/>
      <c r="BH120" s="12"/>
      <c r="BI120" s="12"/>
      <c r="BJ120" s="12"/>
      <c r="BK120" s="12"/>
      <c r="BL120" s="1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</row>
    <row r="121" spans="11:87" x14ac:dyDescent="0.15">
      <c r="K121" s="2"/>
      <c r="L121" s="2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N121" s="9"/>
      <c r="AO121" s="9"/>
      <c r="AP121" s="9"/>
      <c r="AU121" s="9"/>
      <c r="AV121" s="9"/>
      <c r="AW121" s="9"/>
      <c r="AX121" s="7"/>
      <c r="AY121" s="9"/>
      <c r="AZ121" s="9"/>
      <c r="BA121" s="9"/>
      <c r="BB121" s="9"/>
      <c r="BC121" s="9"/>
      <c r="BD121" s="9"/>
      <c r="BE121" s="9"/>
      <c r="BF121" s="9"/>
      <c r="BG121" s="12"/>
      <c r="BH121" s="12"/>
      <c r="BI121" s="12"/>
      <c r="BJ121" s="12"/>
      <c r="BK121" s="12"/>
      <c r="BL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</row>
    <row r="122" spans="11:87" x14ac:dyDescent="0.15">
      <c r="K122" s="2"/>
      <c r="L122" s="2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N122" s="9"/>
      <c r="AO122" s="9"/>
      <c r="AP122" s="9"/>
      <c r="AU122" s="9"/>
      <c r="AV122" s="9"/>
      <c r="AW122" s="9"/>
      <c r="AX122" s="7"/>
      <c r="AY122" s="9"/>
      <c r="AZ122" s="9"/>
      <c r="BA122" s="9"/>
      <c r="BB122" s="9"/>
      <c r="BC122" s="9"/>
      <c r="BD122" s="9"/>
      <c r="BE122" s="9"/>
      <c r="BF122" s="9"/>
      <c r="BG122" s="12"/>
      <c r="BH122" s="12"/>
      <c r="BI122" s="12"/>
      <c r="BJ122" s="12"/>
      <c r="BK122" s="12"/>
      <c r="BL122" s="1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</row>
    <row r="123" spans="11:87" x14ac:dyDescent="0.15">
      <c r="K123" s="2"/>
      <c r="L123" s="2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N123" s="9"/>
      <c r="AO123" s="9"/>
      <c r="AP123" s="9"/>
      <c r="AU123" s="9"/>
      <c r="AV123" s="9"/>
      <c r="AW123" s="9"/>
      <c r="AX123" s="7"/>
      <c r="AY123" s="9"/>
      <c r="AZ123" s="9"/>
      <c r="BA123" s="9"/>
      <c r="BB123" s="9"/>
      <c r="BC123" s="9"/>
      <c r="BD123" s="9"/>
      <c r="BE123" s="9"/>
      <c r="BF123" s="9"/>
      <c r="BG123" s="12"/>
      <c r="BH123" s="12"/>
      <c r="BI123" s="12"/>
      <c r="BJ123" s="12"/>
      <c r="BK123" s="12"/>
      <c r="BL123" s="1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</row>
    <row r="124" spans="11:87" x14ac:dyDescent="0.15">
      <c r="K124" s="2"/>
      <c r="L124" s="2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N124" s="9"/>
      <c r="AO124" s="9"/>
      <c r="AP124" s="9"/>
      <c r="AU124" s="9"/>
      <c r="AV124" s="9"/>
      <c r="AW124" s="9"/>
      <c r="AX124" s="7"/>
      <c r="AY124" s="9"/>
      <c r="AZ124" s="9"/>
      <c r="BA124" s="9"/>
      <c r="BB124" s="9"/>
      <c r="BC124" s="9"/>
      <c r="BD124" s="9"/>
      <c r="BE124" s="9"/>
      <c r="BF124" s="9"/>
      <c r="BG124" s="12"/>
      <c r="BH124" s="12"/>
      <c r="BI124" s="12"/>
      <c r="BJ124" s="12"/>
      <c r="BK124" s="12"/>
      <c r="BL124" s="1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</row>
    <row r="125" spans="11:87" x14ac:dyDescent="0.15">
      <c r="K125" s="2"/>
      <c r="L125" s="2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N125" s="9"/>
      <c r="AO125" s="9"/>
      <c r="AP125" s="9"/>
      <c r="AU125" s="9"/>
      <c r="AV125" s="9"/>
      <c r="AW125" s="9"/>
      <c r="AX125" s="7"/>
      <c r="AY125" s="9"/>
      <c r="AZ125" s="9"/>
      <c r="BA125" s="9"/>
      <c r="BB125" s="9"/>
      <c r="BC125" s="9"/>
      <c r="BD125" s="9"/>
      <c r="BE125" s="9"/>
      <c r="BF125" s="9"/>
      <c r="BG125" s="12"/>
      <c r="BH125" s="12"/>
      <c r="BI125" s="12"/>
      <c r="BJ125" s="12"/>
      <c r="BK125" s="12"/>
      <c r="BL125" s="1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</row>
    <row r="126" spans="11:87" x14ac:dyDescent="0.15">
      <c r="K126" s="2"/>
      <c r="L126" s="2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N126" s="9"/>
      <c r="AO126" s="9"/>
      <c r="AP126" s="9"/>
      <c r="AU126" s="9"/>
      <c r="AV126" s="9"/>
      <c r="AW126" s="9"/>
      <c r="AX126" s="7"/>
      <c r="AY126" s="9"/>
      <c r="AZ126" s="9"/>
      <c r="BA126" s="9"/>
      <c r="BB126" s="9"/>
      <c r="BC126" s="9"/>
      <c r="BD126" s="9"/>
      <c r="BE126" s="9"/>
      <c r="BF126" s="9"/>
      <c r="BG126" s="12"/>
      <c r="BH126" s="12"/>
      <c r="BI126" s="12"/>
      <c r="BJ126" s="12"/>
      <c r="BK126" s="12"/>
      <c r="BL126" s="1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  <row r="127" spans="11:87" x14ac:dyDescent="0.15">
      <c r="K127" s="2"/>
      <c r="L127" s="2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N127" s="9"/>
      <c r="AO127" s="9"/>
      <c r="AP127" s="9"/>
      <c r="AU127" s="9"/>
      <c r="AV127" s="9"/>
      <c r="AW127" s="9"/>
      <c r="AX127" s="7"/>
      <c r="AY127" s="9"/>
      <c r="AZ127" s="9"/>
      <c r="BA127" s="9"/>
      <c r="BB127" s="9"/>
      <c r="BC127" s="9"/>
      <c r="BD127" s="9"/>
      <c r="BE127" s="9"/>
      <c r="BF127" s="9"/>
      <c r="BG127" s="12"/>
      <c r="BH127" s="12"/>
      <c r="BI127" s="12"/>
      <c r="BJ127" s="12"/>
      <c r="BK127" s="12"/>
      <c r="BL127" s="1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</row>
    <row r="128" spans="11:87" x14ac:dyDescent="0.15">
      <c r="K128" s="2"/>
      <c r="L128" s="2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N128" s="9"/>
      <c r="AO128" s="9"/>
      <c r="AP128" s="9"/>
      <c r="AU128" s="9"/>
      <c r="AV128" s="9"/>
      <c r="AW128" s="9"/>
      <c r="AX128" s="7"/>
      <c r="AY128" s="9"/>
      <c r="AZ128" s="9"/>
      <c r="BA128" s="9"/>
      <c r="BB128" s="9"/>
      <c r="BC128" s="9"/>
      <c r="BD128" s="9"/>
      <c r="BE128" s="9"/>
      <c r="BF128" s="9"/>
      <c r="BG128" s="12"/>
      <c r="BH128" s="12"/>
      <c r="BI128" s="12"/>
      <c r="BJ128" s="12"/>
      <c r="BK128" s="12"/>
      <c r="BL128" s="1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</row>
    <row r="129" spans="11:87" x14ac:dyDescent="0.15">
      <c r="K129" s="2"/>
      <c r="L129" s="2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N129" s="9"/>
      <c r="AO129" s="9"/>
      <c r="AP129" s="9"/>
      <c r="AU129" s="9"/>
      <c r="AV129" s="9"/>
      <c r="AW129" s="9"/>
      <c r="AX129" s="7"/>
      <c r="AY129" s="9"/>
      <c r="AZ129" s="9"/>
      <c r="BA129" s="9"/>
      <c r="BB129" s="9"/>
      <c r="BC129" s="9"/>
      <c r="BD129" s="9"/>
      <c r="BE129" s="9"/>
      <c r="BF129" s="9"/>
      <c r="BG129" s="12"/>
      <c r="BH129" s="12"/>
      <c r="BI129" s="12"/>
      <c r="BJ129" s="12"/>
      <c r="BK129" s="12"/>
      <c r="BL129" s="1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</row>
    <row r="130" spans="11:87" x14ac:dyDescent="0.15">
      <c r="K130" s="2"/>
      <c r="L130" s="2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N130" s="9"/>
      <c r="AO130" s="9"/>
      <c r="AP130" s="9"/>
      <c r="AU130" s="9"/>
      <c r="AV130" s="9"/>
      <c r="AW130" s="9"/>
      <c r="AX130" s="7"/>
      <c r="AY130" s="9"/>
      <c r="AZ130" s="9"/>
      <c r="BA130" s="9"/>
      <c r="BB130" s="9"/>
      <c r="BC130" s="9"/>
      <c r="BD130" s="9"/>
      <c r="BE130" s="9"/>
      <c r="BF130" s="9"/>
      <c r="BG130" s="2"/>
      <c r="BH130" s="2"/>
      <c r="BI130" s="2"/>
      <c r="BJ130" s="2"/>
      <c r="BK130" s="2"/>
      <c r="BL130" s="1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</row>
    <row r="131" spans="11:87" x14ac:dyDescent="0.15">
      <c r="K131" s="2"/>
      <c r="L131" s="2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N131" s="9"/>
      <c r="AO131" s="9"/>
      <c r="AP131" s="9"/>
      <c r="AU131" s="9"/>
      <c r="AV131" s="9"/>
      <c r="AW131" s="9"/>
      <c r="AX131" s="7"/>
      <c r="AY131" s="9"/>
      <c r="AZ131" s="9"/>
      <c r="BA131" s="9"/>
      <c r="BB131" s="9"/>
      <c r="BC131" s="9"/>
      <c r="BD131" s="9"/>
      <c r="BE131" s="9"/>
      <c r="BF131" s="9"/>
      <c r="BG131" s="2"/>
      <c r="BH131" s="2"/>
      <c r="BI131" s="2"/>
      <c r="BJ131" s="2"/>
      <c r="BK131" s="2"/>
      <c r="BL131" s="1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spans="11:87" x14ac:dyDescent="0.15">
      <c r="K132" s="2"/>
      <c r="L132" s="2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N132" s="9"/>
      <c r="AO132" s="9"/>
      <c r="AP132" s="9"/>
      <c r="AU132" s="9"/>
      <c r="AV132" s="9"/>
      <c r="AW132" s="9"/>
      <c r="AX132" s="7"/>
      <c r="AY132" s="9"/>
      <c r="AZ132" s="9"/>
      <c r="BA132" s="9"/>
      <c r="BB132" s="9"/>
      <c r="BC132" s="9"/>
      <c r="BD132" s="9"/>
      <c r="BE132" s="9"/>
      <c r="BF132" s="9"/>
      <c r="BG132" s="2"/>
      <c r="BH132" s="2"/>
      <c r="BI132" s="2"/>
      <c r="BJ132" s="2"/>
      <c r="BK132" s="2"/>
      <c r="BL132" s="1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spans="11:87" x14ac:dyDescent="0.15">
      <c r="K133" s="2"/>
      <c r="L133" s="2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N133" s="9"/>
      <c r="AO133" s="9"/>
      <c r="AP133" s="9"/>
      <c r="AU133" s="9"/>
      <c r="AV133" s="9"/>
      <c r="AW133" s="9"/>
      <c r="AX133" s="7"/>
      <c r="AY133" s="9"/>
      <c r="AZ133" s="9"/>
      <c r="BA133" s="9"/>
      <c r="BB133" s="9"/>
      <c r="BC133" s="9"/>
      <c r="BD133" s="9"/>
      <c r="BE133" s="9"/>
      <c r="BF133" s="9"/>
      <c r="BG133" s="2"/>
      <c r="BH133" s="2"/>
      <c r="BI133" s="2"/>
      <c r="BJ133" s="2"/>
      <c r="BK133" s="2"/>
      <c r="BL133" s="1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</row>
    <row r="134" spans="11:87" x14ac:dyDescent="0.15">
      <c r="K134" s="2"/>
      <c r="L134" s="2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N134" s="9"/>
      <c r="AO134" s="9"/>
      <c r="AP134" s="9"/>
      <c r="AU134" s="9"/>
      <c r="AV134" s="9"/>
      <c r="AW134" s="9"/>
      <c r="AX134" s="7"/>
      <c r="AY134" s="9"/>
      <c r="AZ134" s="9"/>
      <c r="BA134" s="9"/>
      <c r="BB134" s="9"/>
      <c r="BC134" s="9"/>
      <c r="BD134" s="9"/>
      <c r="BE134" s="9"/>
      <c r="BF134" s="9"/>
      <c r="BG134" s="2"/>
      <c r="BH134" s="2"/>
      <c r="BI134" s="2"/>
      <c r="BJ134" s="2"/>
      <c r="BK134" s="2"/>
      <c r="BL134" s="1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</row>
    <row r="135" spans="11:87" x14ac:dyDescent="0.15">
      <c r="K135" s="2"/>
      <c r="L135" s="2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N135" s="9"/>
      <c r="AO135" s="9"/>
      <c r="AP135" s="9"/>
      <c r="AU135" s="9"/>
      <c r="AV135" s="9"/>
      <c r="AW135" s="9"/>
      <c r="AX135" s="7"/>
      <c r="AY135" s="9"/>
      <c r="AZ135" s="9"/>
      <c r="BA135" s="9"/>
      <c r="BB135" s="9"/>
      <c r="BC135" s="9"/>
      <c r="BD135" s="9"/>
      <c r="BE135" s="9"/>
      <c r="BF135" s="9"/>
      <c r="BG135" s="2"/>
      <c r="BH135" s="2"/>
      <c r="BI135" s="2"/>
      <c r="BJ135" s="2"/>
      <c r="BK135" s="2"/>
      <c r="BL135" s="1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</row>
    <row r="136" spans="11:87" x14ac:dyDescent="0.15">
      <c r="K136" s="2"/>
      <c r="L136" s="2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N136" s="9"/>
      <c r="AO136" s="9"/>
      <c r="AP136" s="9"/>
      <c r="AU136" s="9"/>
      <c r="AV136" s="9"/>
      <c r="AW136" s="9"/>
      <c r="AX136" s="7"/>
      <c r="AY136" s="9"/>
      <c r="AZ136" s="9"/>
      <c r="BA136" s="9"/>
      <c r="BB136" s="9"/>
      <c r="BC136" s="9"/>
      <c r="BD136" s="9"/>
      <c r="BE136" s="9"/>
      <c r="BF136" s="9"/>
      <c r="BG136" s="2"/>
      <c r="BH136" s="2"/>
      <c r="BI136" s="2"/>
      <c r="BJ136" s="2"/>
      <c r="BK136" s="2"/>
      <c r="BL136" s="1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</row>
    <row r="137" spans="11:87" x14ac:dyDescent="0.15">
      <c r="K137" s="2"/>
      <c r="L137" s="2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N137" s="9"/>
      <c r="AO137" s="9"/>
      <c r="AP137" s="9"/>
      <c r="AU137" s="9"/>
      <c r="AV137" s="9"/>
      <c r="AW137" s="9"/>
      <c r="AX137" s="7"/>
      <c r="AY137" s="9"/>
      <c r="AZ137" s="9"/>
      <c r="BA137" s="9"/>
      <c r="BB137" s="9"/>
      <c r="BC137" s="9"/>
      <c r="BD137" s="9"/>
      <c r="BE137" s="9"/>
      <c r="BF137" s="9"/>
      <c r="BG137" s="2"/>
      <c r="BH137" s="2"/>
      <c r="BI137" s="2"/>
      <c r="BJ137" s="2"/>
      <c r="BK137" s="2"/>
      <c r="BL137" s="1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</row>
    <row r="138" spans="11:87" x14ac:dyDescent="0.15">
      <c r="K138" s="2"/>
      <c r="L138" s="2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N138" s="9"/>
      <c r="AO138" s="9"/>
      <c r="AP138" s="9"/>
      <c r="AU138" s="9"/>
      <c r="AV138" s="9"/>
      <c r="AW138" s="9"/>
      <c r="AX138" s="7"/>
      <c r="AY138" s="9"/>
      <c r="AZ138" s="9"/>
      <c r="BA138" s="9"/>
      <c r="BB138" s="9"/>
      <c r="BC138" s="9"/>
      <c r="BD138" s="9"/>
      <c r="BE138" s="9"/>
      <c r="BF138" s="9"/>
      <c r="BG138" s="2"/>
      <c r="BH138" s="2"/>
      <c r="BI138" s="2"/>
      <c r="BJ138" s="2"/>
      <c r="BK138" s="2"/>
      <c r="BL138" s="1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spans="11:87" x14ac:dyDescent="0.15">
      <c r="K139" s="2"/>
      <c r="L139" s="2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N139" s="9"/>
      <c r="AO139" s="9"/>
      <c r="AP139" s="9"/>
      <c r="AU139" s="9"/>
      <c r="AV139" s="9"/>
      <c r="AW139" s="9"/>
      <c r="AX139" s="7"/>
      <c r="AY139" s="9"/>
      <c r="AZ139" s="9"/>
      <c r="BA139" s="9"/>
      <c r="BB139" s="9"/>
      <c r="BC139" s="9"/>
      <c r="BD139" s="9"/>
      <c r="BE139" s="9"/>
      <c r="BF139" s="9"/>
      <c r="BG139" s="2"/>
      <c r="BH139" s="2"/>
      <c r="BI139" s="2"/>
      <c r="BJ139" s="2"/>
      <c r="BK139" s="2"/>
      <c r="BL139" s="1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</row>
    <row r="140" spans="11:87" x14ac:dyDescent="0.15">
      <c r="K140" s="2"/>
      <c r="L140" s="2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N140" s="9"/>
      <c r="AO140" s="9"/>
      <c r="AP140" s="9"/>
      <c r="AU140" s="9"/>
      <c r="AV140" s="9"/>
      <c r="AW140" s="9"/>
      <c r="AX140" s="7"/>
      <c r="AY140" s="9"/>
      <c r="AZ140" s="9"/>
      <c r="BA140" s="9"/>
      <c r="BB140" s="9"/>
      <c r="BC140" s="9"/>
      <c r="BD140" s="9"/>
      <c r="BE140" s="9"/>
      <c r="BF140" s="9"/>
      <c r="BG140" s="2"/>
      <c r="BH140" s="2"/>
      <c r="BI140" s="2"/>
      <c r="BJ140" s="2"/>
      <c r="BK140" s="2"/>
      <c r="BL140" s="1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</row>
    <row r="141" spans="11:87" x14ac:dyDescent="0.15">
      <c r="K141" s="2"/>
      <c r="L141" s="2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N141" s="9"/>
      <c r="AO141" s="9"/>
      <c r="AP141" s="9"/>
      <c r="AU141" s="9"/>
      <c r="AV141" s="9"/>
      <c r="AW141" s="9"/>
      <c r="AX141" s="7"/>
      <c r="AY141" s="9"/>
      <c r="AZ141" s="9"/>
      <c r="BA141" s="9"/>
      <c r="BB141" s="9"/>
      <c r="BC141" s="9"/>
      <c r="BD141" s="9"/>
      <c r="BE141" s="9"/>
      <c r="BF141" s="9"/>
      <c r="BG141" s="2"/>
      <c r="BH141" s="2"/>
      <c r="BI141" s="2"/>
      <c r="BJ141" s="2"/>
      <c r="BK141" s="2"/>
      <c r="BL141" s="1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</row>
    <row r="142" spans="11:87" x14ac:dyDescent="0.15">
      <c r="K142" s="2"/>
      <c r="L142" s="2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N142" s="9"/>
      <c r="AO142" s="9"/>
      <c r="AP142" s="9"/>
      <c r="AU142" s="9"/>
      <c r="AV142" s="9"/>
      <c r="AW142" s="9"/>
      <c r="AX142" s="7"/>
      <c r="AY142" s="9"/>
      <c r="AZ142" s="9"/>
      <c r="BA142" s="9"/>
      <c r="BB142" s="9"/>
      <c r="BC142" s="9"/>
      <c r="BD142" s="9"/>
      <c r="BE142" s="9"/>
      <c r="BF142" s="9"/>
      <c r="BG142" s="2"/>
      <c r="BH142" s="2"/>
      <c r="BI142" s="2"/>
      <c r="BJ142" s="2"/>
      <c r="BK142" s="2"/>
      <c r="BL142" s="1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spans="11:87" x14ac:dyDescent="0.15">
      <c r="K143" s="2"/>
      <c r="L143" s="2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N143" s="9"/>
      <c r="AO143" s="9"/>
      <c r="AP143" s="9"/>
      <c r="AU143" s="9"/>
      <c r="AV143" s="9"/>
      <c r="AW143" s="9"/>
      <c r="AX143" s="7"/>
      <c r="AY143" s="9"/>
      <c r="AZ143" s="9"/>
      <c r="BA143" s="9"/>
      <c r="BB143" s="9"/>
      <c r="BC143" s="9"/>
      <c r="BD143" s="9"/>
      <c r="BE143" s="9"/>
      <c r="BF143" s="9"/>
      <c r="BG143" s="12"/>
      <c r="BH143" s="12"/>
      <c r="BI143" s="12"/>
      <c r="BJ143" s="12"/>
      <c r="BK143" s="12"/>
      <c r="BL143" s="1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</row>
    <row r="144" spans="11:87" x14ac:dyDescent="0.15">
      <c r="K144" s="2"/>
      <c r="L144" s="2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N144" s="9"/>
      <c r="AO144" s="9"/>
      <c r="AP144" s="9"/>
      <c r="AU144" s="9"/>
      <c r="AV144" s="9"/>
      <c r="AW144" s="9"/>
      <c r="AX144" s="7"/>
      <c r="AY144" s="9"/>
      <c r="AZ144" s="9"/>
      <c r="BA144" s="9"/>
      <c r="BB144" s="9"/>
      <c r="BC144" s="9"/>
      <c r="BD144" s="9"/>
      <c r="BE144" s="9"/>
      <c r="BF144" s="9"/>
      <c r="BG144" s="12"/>
      <c r="BH144" s="12"/>
      <c r="BI144" s="12"/>
      <c r="BJ144" s="12"/>
      <c r="BK144" s="12"/>
      <c r="BL144" s="1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</row>
    <row r="145" spans="11:87" x14ac:dyDescent="0.15">
      <c r="K145" s="2"/>
      <c r="L145" s="2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N145" s="9"/>
      <c r="AO145" s="9"/>
      <c r="AP145" s="9"/>
      <c r="AU145" s="9"/>
      <c r="AV145" s="9"/>
      <c r="AW145" s="9"/>
      <c r="AX145" s="7"/>
      <c r="AY145" s="9"/>
      <c r="AZ145" s="9"/>
      <c r="BA145" s="9"/>
      <c r="BB145" s="9"/>
      <c r="BC145" s="9"/>
      <c r="BD145" s="9"/>
      <c r="BE145" s="9"/>
      <c r="BF145" s="9"/>
      <c r="BG145" s="12"/>
      <c r="BH145" s="12"/>
      <c r="BI145" s="12"/>
      <c r="BJ145" s="12"/>
      <c r="BK145" s="12"/>
      <c r="BL145" s="1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</row>
    <row r="146" spans="11:87" x14ac:dyDescent="0.15">
      <c r="K146" s="2"/>
      <c r="L146" s="2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N146" s="9"/>
      <c r="AO146" s="9"/>
      <c r="AP146" s="9"/>
      <c r="AU146" s="9"/>
      <c r="AV146" s="9"/>
      <c r="AW146" s="9"/>
      <c r="AX146" s="7"/>
      <c r="AY146" s="9"/>
      <c r="AZ146" s="9"/>
      <c r="BA146" s="9"/>
      <c r="BB146" s="9"/>
      <c r="BC146" s="9"/>
      <c r="BD146" s="9"/>
      <c r="BE146" s="9"/>
      <c r="BF146" s="9"/>
      <c r="BG146" s="12"/>
      <c r="BH146" s="12"/>
      <c r="BI146" s="12"/>
      <c r="BJ146" s="12"/>
      <c r="BK146" s="12"/>
      <c r="BL146" s="1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</row>
    <row r="147" spans="11:87" x14ac:dyDescent="0.15">
      <c r="K147" s="2"/>
      <c r="L147" s="2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N147" s="9"/>
      <c r="AO147" s="9"/>
      <c r="AP147" s="9"/>
      <c r="AU147" s="9"/>
      <c r="AV147" s="9"/>
      <c r="AW147" s="9"/>
      <c r="AX147" s="7"/>
      <c r="AY147" s="9"/>
      <c r="AZ147" s="9"/>
      <c r="BA147" s="9"/>
      <c r="BB147" s="9"/>
      <c r="BC147" s="9"/>
      <c r="BD147" s="9"/>
      <c r="BE147" s="9"/>
      <c r="BF147" s="9"/>
      <c r="BG147" s="12"/>
      <c r="BH147" s="12"/>
      <c r="BI147" s="12"/>
      <c r="BJ147" s="12"/>
      <c r="BK147" s="12"/>
      <c r="BL147" s="1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</row>
    <row r="148" spans="11:87" x14ac:dyDescent="0.15">
      <c r="K148" s="2"/>
      <c r="L148" s="2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N148" s="9"/>
      <c r="AO148" s="9"/>
      <c r="AP148" s="9"/>
      <c r="AU148" s="9"/>
      <c r="AV148" s="9"/>
      <c r="AW148" s="9"/>
      <c r="AX148" s="7"/>
      <c r="AY148" s="9"/>
      <c r="AZ148" s="9"/>
      <c r="BA148" s="9"/>
      <c r="BB148" s="9"/>
      <c r="BC148" s="9"/>
      <c r="BD148" s="9"/>
      <c r="BE148" s="9"/>
      <c r="BF148" s="9"/>
      <c r="BG148" s="12"/>
      <c r="BH148" s="12"/>
      <c r="BI148" s="12"/>
      <c r="BJ148" s="12"/>
      <c r="BK148" s="12"/>
      <c r="BL148" s="1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</row>
    <row r="149" spans="11:87" x14ac:dyDescent="0.15">
      <c r="K149" s="2"/>
      <c r="L149" s="2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N149" s="9"/>
      <c r="AO149" s="9"/>
      <c r="AP149" s="9"/>
      <c r="AU149" s="9"/>
      <c r="AV149" s="9"/>
      <c r="AW149" s="9"/>
      <c r="AX149" s="7"/>
      <c r="AY149" s="9"/>
      <c r="AZ149" s="9"/>
      <c r="BA149" s="9"/>
      <c r="BB149" s="9"/>
      <c r="BC149" s="9"/>
      <c r="BD149" s="9"/>
      <c r="BE149" s="9"/>
      <c r="BF149" s="9"/>
      <c r="BG149" s="12"/>
      <c r="BH149" s="12"/>
      <c r="BI149" s="12"/>
      <c r="BJ149" s="12"/>
      <c r="BK149" s="12"/>
      <c r="BL149" s="1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</row>
    <row r="150" spans="11:87" x14ac:dyDescent="0.15">
      <c r="K150" s="2"/>
      <c r="L150" s="2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N150" s="9"/>
      <c r="AO150" s="9"/>
      <c r="AP150" s="9"/>
      <c r="AU150" s="9"/>
      <c r="AV150" s="9"/>
      <c r="AW150" s="9"/>
      <c r="AX150" s="7"/>
      <c r="AY150" s="9"/>
      <c r="AZ150" s="9"/>
      <c r="BA150" s="9"/>
      <c r="BB150" s="9"/>
      <c r="BC150" s="9"/>
      <c r="BD150" s="9"/>
      <c r="BE150" s="9"/>
      <c r="BF150" s="9"/>
      <c r="BG150" s="12"/>
      <c r="BH150" s="12"/>
      <c r="BI150" s="12"/>
      <c r="BJ150" s="12"/>
      <c r="BK150" s="12"/>
      <c r="BL150" s="1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</row>
    <row r="151" spans="11:87" x14ac:dyDescent="0.15">
      <c r="K151" s="2"/>
      <c r="L151" s="2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N151" s="9"/>
      <c r="AO151" s="9"/>
      <c r="AP151" s="9"/>
      <c r="AU151" s="9"/>
      <c r="AV151" s="9"/>
      <c r="AW151" s="9"/>
      <c r="AX151" s="7"/>
      <c r="AY151" s="9"/>
      <c r="AZ151" s="9"/>
      <c r="BA151" s="9"/>
      <c r="BB151" s="9"/>
      <c r="BC151" s="9"/>
      <c r="BD151" s="9"/>
      <c r="BE151" s="9"/>
      <c r="BF151" s="9"/>
      <c r="BG151" s="12"/>
      <c r="BH151" s="12"/>
      <c r="BI151" s="12"/>
      <c r="BJ151" s="12"/>
      <c r="BK151" s="12"/>
      <c r="BL151" s="1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</row>
    <row r="152" spans="11:87" x14ac:dyDescent="0.15">
      <c r="K152" s="2"/>
      <c r="L152" s="2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N152" s="9"/>
      <c r="AO152" s="9"/>
      <c r="AP152" s="9"/>
      <c r="AU152" s="9"/>
      <c r="AV152" s="9"/>
      <c r="AW152" s="9"/>
      <c r="AX152" s="7"/>
      <c r="AY152" s="9"/>
      <c r="AZ152" s="9"/>
      <c r="BA152" s="9"/>
      <c r="BB152" s="9"/>
      <c r="BC152" s="9"/>
      <c r="BD152" s="9"/>
      <c r="BE152" s="9"/>
      <c r="BF152" s="9"/>
      <c r="BG152" s="12"/>
      <c r="BH152" s="12"/>
      <c r="BI152" s="12"/>
      <c r="BJ152" s="12"/>
      <c r="BK152" s="12"/>
      <c r="BL152" s="1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</row>
    <row r="153" spans="11:87" x14ac:dyDescent="0.15">
      <c r="K153" s="2"/>
      <c r="L153" s="2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N153" s="9"/>
      <c r="AO153" s="9"/>
      <c r="AP153" s="9"/>
      <c r="AU153" s="9"/>
      <c r="AV153" s="9"/>
      <c r="AW153" s="9"/>
      <c r="AX153" s="7"/>
      <c r="AY153" s="9"/>
      <c r="AZ153" s="9"/>
      <c r="BA153" s="9"/>
      <c r="BB153" s="9"/>
      <c r="BC153" s="9"/>
      <c r="BD153" s="9"/>
      <c r="BE153" s="9"/>
      <c r="BF153" s="9"/>
      <c r="BG153" s="12"/>
      <c r="BH153" s="12"/>
      <c r="BI153" s="12"/>
      <c r="BJ153" s="12"/>
      <c r="BK153" s="12"/>
      <c r="BL153" s="1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spans="11:87" x14ac:dyDescent="0.15">
      <c r="K154" s="2"/>
      <c r="L154" s="2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N154" s="9"/>
      <c r="AO154" s="9"/>
      <c r="AP154" s="9"/>
      <c r="AU154" s="9"/>
      <c r="AV154" s="9"/>
      <c r="AW154" s="9"/>
      <c r="AX154" s="7"/>
      <c r="AY154" s="9"/>
      <c r="AZ154" s="9"/>
      <c r="BA154" s="9"/>
      <c r="BB154" s="9"/>
      <c r="BC154" s="9"/>
      <c r="BD154" s="9"/>
      <c r="BE154" s="9"/>
      <c r="BF154" s="9"/>
      <c r="BG154" s="12"/>
      <c r="BH154" s="12"/>
      <c r="BI154" s="12"/>
      <c r="BJ154" s="12"/>
      <c r="BK154" s="12"/>
      <c r="BL154" s="1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spans="11:87" x14ac:dyDescent="0.15">
      <c r="K155" s="2"/>
      <c r="L155" s="2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N155" s="9"/>
      <c r="AO155" s="9"/>
      <c r="AP155" s="9"/>
      <c r="AU155" s="9"/>
      <c r="AV155" s="9"/>
      <c r="AW155" s="9"/>
      <c r="AX155" s="7"/>
      <c r="AY155" s="9"/>
      <c r="AZ155" s="9"/>
      <c r="BA155" s="9"/>
      <c r="BB155" s="9"/>
      <c r="BC155" s="9"/>
      <c r="BD155" s="9"/>
      <c r="BE155" s="9"/>
      <c r="BF155" s="9"/>
      <c r="BG155" s="12"/>
      <c r="BH155" s="12"/>
      <c r="BI155" s="12"/>
      <c r="BJ155" s="12"/>
      <c r="BK155" s="12"/>
      <c r="BL155" s="1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spans="11:87" x14ac:dyDescent="0.15">
      <c r="K156" s="2"/>
      <c r="L156" s="2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N156" s="9"/>
      <c r="AO156" s="9"/>
      <c r="AP156" s="9"/>
      <c r="AU156" s="9"/>
      <c r="AV156" s="9"/>
      <c r="AW156" s="9"/>
      <c r="AX156" s="7"/>
      <c r="AY156" s="9"/>
      <c r="AZ156" s="9"/>
      <c r="BA156" s="9"/>
      <c r="BB156" s="9"/>
      <c r="BC156" s="9"/>
      <c r="BD156" s="9"/>
      <c r="BE156" s="9"/>
      <c r="BF156" s="9"/>
      <c r="BG156" s="12"/>
      <c r="BH156" s="12"/>
      <c r="BI156" s="12"/>
      <c r="BJ156" s="12"/>
      <c r="BK156" s="12"/>
      <c r="BL156" s="1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spans="11:87" x14ac:dyDescent="0.15">
      <c r="K157" s="2"/>
      <c r="L157" s="2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N157" s="9"/>
      <c r="AO157" s="9"/>
      <c r="AP157" s="9"/>
      <c r="AU157" s="9"/>
      <c r="AV157" s="9"/>
      <c r="AW157" s="9"/>
      <c r="AX157" s="7"/>
      <c r="AY157" s="9"/>
      <c r="AZ157" s="9"/>
      <c r="BA157" s="9"/>
      <c r="BB157" s="9"/>
      <c r="BC157" s="9"/>
      <c r="BD157" s="9"/>
      <c r="BE157" s="9"/>
      <c r="BF157" s="9"/>
      <c r="BG157" s="12"/>
      <c r="BH157" s="12"/>
      <c r="BI157" s="12"/>
      <c r="BJ157" s="12"/>
      <c r="BK157" s="12"/>
      <c r="BL157" s="1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11:87" x14ac:dyDescent="0.15">
      <c r="K158" s="2"/>
      <c r="L158" s="2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N158" s="9"/>
      <c r="AO158" s="9"/>
      <c r="AP158" s="9"/>
      <c r="AU158" s="9"/>
      <c r="AV158" s="9"/>
      <c r="AW158" s="9"/>
      <c r="AX158" s="7"/>
      <c r="AY158" s="9"/>
      <c r="AZ158" s="9"/>
      <c r="BA158" s="9"/>
      <c r="BB158" s="9"/>
      <c r="BC158" s="9"/>
      <c r="BD158" s="9"/>
      <c r="BE158" s="9"/>
      <c r="BF158" s="9"/>
      <c r="BG158" s="12"/>
      <c r="BH158" s="12"/>
      <c r="BI158" s="12"/>
      <c r="BJ158" s="12"/>
      <c r="BK158" s="12"/>
      <c r="BL158" s="1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11:87" x14ac:dyDescent="0.15">
      <c r="K159" s="2"/>
      <c r="L159" s="2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N159" s="9"/>
      <c r="AO159" s="9"/>
      <c r="AP159" s="9"/>
      <c r="AU159" s="9"/>
      <c r="AV159" s="9"/>
      <c r="AW159" s="9"/>
      <c r="AX159" s="7"/>
      <c r="AY159" s="9"/>
      <c r="AZ159" s="9"/>
      <c r="BA159" s="9"/>
      <c r="BB159" s="9"/>
      <c r="BC159" s="9"/>
      <c r="BD159" s="9"/>
      <c r="BE159" s="9"/>
      <c r="BF159" s="9"/>
      <c r="BG159" s="12"/>
      <c r="BH159" s="12"/>
      <c r="BI159" s="12"/>
      <c r="BJ159" s="12"/>
      <c r="BK159" s="12"/>
      <c r="BL159" s="1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11:87" x14ac:dyDescent="0.15">
      <c r="K160" s="2"/>
      <c r="L160" s="2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N160" s="9"/>
      <c r="AO160" s="9"/>
      <c r="AP160" s="9"/>
      <c r="AU160" s="9"/>
      <c r="AV160" s="9"/>
      <c r="AW160" s="9"/>
      <c r="AX160" s="7"/>
      <c r="AY160" s="9"/>
      <c r="AZ160" s="9"/>
      <c r="BA160" s="9"/>
      <c r="BB160" s="9"/>
      <c r="BC160" s="9"/>
      <c r="BD160" s="9"/>
      <c r="BE160" s="9"/>
      <c r="BF160" s="9"/>
      <c r="BG160" s="12"/>
      <c r="BH160" s="12"/>
      <c r="BI160" s="12"/>
      <c r="BJ160" s="12"/>
      <c r="BK160" s="12"/>
      <c r="BL160" s="1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11:87" x14ac:dyDescent="0.15">
      <c r="K161" s="2"/>
      <c r="L161" s="2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N161" s="9"/>
      <c r="AO161" s="9"/>
      <c r="AP161" s="9"/>
      <c r="AU161" s="9"/>
      <c r="AV161" s="9"/>
      <c r="AW161" s="9"/>
      <c r="AX161" s="7"/>
      <c r="AY161" s="9"/>
      <c r="AZ161" s="9"/>
      <c r="BA161" s="9"/>
      <c r="BB161" s="9"/>
      <c r="BC161" s="9"/>
      <c r="BD161" s="9"/>
      <c r="BE161" s="9"/>
      <c r="BF161" s="9"/>
      <c r="BG161" s="12"/>
      <c r="BH161" s="12"/>
      <c r="BI161" s="12"/>
      <c r="BJ161" s="12"/>
      <c r="BK161" s="12"/>
      <c r="BL161" s="1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11:87" x14ac:dyDescent="0.15">
      <c r="K162" s="2"/>
      <c r="L162" s="2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N162" s="9"/>
      <c r="AO162" s="9"/>
      <c r="AP162" s="9"/>
      <c r="AU162" s="9"/>
      <c r="AV162" s="9"/>
      <c r="AW162" s="9"/>
      <c r="AX162" s="7"/>
      <c r="AY162" s="9"/>
      <c r="AZ162" s="9"/>
      <c r="BA162" s="9"/>
      <c r="BB162" s="9"/>
      <c r="BC162" s="9"/>
      <c r="BD162" s="9"/>
      <c r="BE162" s="9"/>
      <c r="BF162" s="9"/>
      <c r="BG162" s="12"/>
      <c r="BH162" s="12"/>
      <c r="BI162" s="12"/>
      <c r="BJ162" s="12"/>
      <c r="BK162" s="12"/>
      <c r="BL162" s="1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11:87" x14ac:dyDescent="0.15">
      <c r="K163" s="2"/>
      <c r="L163" s="2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N163" s="9"/>
      <c r="AO163" s="9"/>
      <c r="AP163" s="9"/>
      <c r="AU163" s="9"/>
      <c r="AV163" s="9"/>
      <c r="AW163" s="9"/>
      <c r="AX163" s="7"/>
      <c r="AY163" s="9"/>
      <c r="AZ163" s="9"/>
      <c r="BA163" s="9"/>
      <c r="BB163" s="9"/>
      <c r="BC163" s="9"/>
      <c r="BD163" s="9"/>
      <c r="BE163" s="9"/>
      <c r="BF163" s="9"/>
      <c r="BG163" s="12"/>
      <c r="BH163" s="12"/>
      <c r="BI163" s="12"/>
      <c r="BJ163" s="12"/>
      <c r="BK163" s="12"/>
      <c r="BL163" s="1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11:87" x14ac:dyDescent="0.15">
      <c r="K164" s="2"/>
      <c r="L164" s="2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N164" s="9"/>
      <c r="AO164" s="9"/>
      <c r="AP164" s="9"/>
      <c r="AU164" s="9"/>
      <c r="AV164" s="9"/>
      <c r="AW164" s="9"/>
      <c r="AX164" s="7"/>
      <c r="AY164" s="9"/>
      <c r="AZ164" s="9"/>
      <c r="BA164" s="9"/>
      <c r="BB164" s="9"/>
      <c r="BC164" s="9"/>
      <c r="BD164" s="9"/>
      <c r="BE164" s="9"/>
      <c r="BF164" s="9"/>
      <c r="BG164" s="12"/>
      <c r="BH164" s="12"/>
      <c r="BI164" s="12"/>
      <c r="BJ164" s="12"/>
      <c r="BK164" s="12"/>
      <c r="BL164" s="1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11:87" x14ac:dyDescent="0.15">
      <c r="K165" s="2"/>
      <c r="L165" s="2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N165" s="9"/>
      <c r="AO165" s="9"/>
      <c r="AP165" s="9"/>
      <c r="AU165" s="9"/>
      <c r="AV165" s="9"/>
      <c r="AW165" s="9"/>
      <c r="AX165" s="7"/>
      <c r="AY165" s="9"/>
      <c r="AZ165" s="9"/>
      <c r="BA165" s="9"/>
      <c r="BB165" s="9"/>
      <c r="BC165" s="9"/>
      <c r="BD165" s="9"/>
      <c r="BE165" s="9"/>
      <c r="BF165" s="9"/>
      <c r="BG165" s="12"/>
      <c r="BH165" s="12"/>
      <c r="BI165" s="12"/>
      <c r="BJ165" s="12"/>
      <c r="BK165" s="12"/>
      <c r="BL165" s="1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11:87" x14ac:dyDescent="0.15">
      <c r="K166" s="2"/>
      <c r="L166" s="2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N166" s="9"/>
      <c r="AO166" s="9"/>
      <c r="AP166" s="9"/>
      <c r="AU166" s="9"/>
      <c r="AV166" s="9"/>
      <c r="AW166" s="9"/>
      <c r="AX166" s="7"/>
      <c r="AY166" s="9"/>
      <c r="AZ166" s="9"/>
      <c r="BA166" s="9"/>
      <c r="BB166" s="9"/>
      <c r="BC166" s="9"/>
      <c r="BD166" s="9"/>
      <c r="BE166" s="9"/>
      <c r="BF166" s="9"/>
      <c r="BG166" s="12"/>
      <c r="BH166" s="12"/>
      <c r="BI166" s="12"/>
      <c r="BJ166" s="12"/>
      <c r="BK166" s="12"/>
      <c r="BL166" s="1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11:87" x14ac:dyDescent="0.15">
      <c r="K167" s="2"/>
      <c r="L167" s="2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N167" s="9"/>
      <c r="AO167" s="9"/>
      <c r="AP167" s="9"/>
      <c r="AU167" s="9"/>
      <c r="AV167" s="9"/>
      <c r="AW167" s="9"/>
      <c r="AX167" s="7"/>
      <c r="AY167" s="9"/>
      <c r="AZ167" s="9"/>
      <c r="BA167" s="9"/>
      <c r="BB167" s="9"/>
      <c r="BC167" s="9"/>
      <c r="BD167" s="9"/>
      <c r="BE167" s="9"/>
      <c r="BF167" s="9"/>
      <c r="BG167" s="12"/>
      <c r="BH167" s="12"/>
      <c r="BI167" s="12"/>
      <c r="BJ167" s="12"/>
      <c r="BK167" s="12"/>
      <c r="BL167" s="1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11:87" x14ac:dyDescent="0.15">
      <c r="K168" s="2"/>
      <c r="L168" s="2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N168" s="9"/>
      <c r="AO168" s="9"/>
      <c r="AP168" s="9"/>
      <c r="AU168" s="9"/>
      <c r="AV168" s="9"/>
      <c r="AW168" s="9"/>
      <c r="AX168" s="7"/>
      <c r="AY168" s="9"/>
      <c r="AZ168" s="9"/>
      <c r="BA168" s="9"/>
      <c r="BB168" s="9"/>
      <c r="BC168" s="9"/>
      <c r="BD168" s="9"/>
      <c r="BE168" s="9"/>
      <c r="BF168" s="9"/>
      <c r="BG168" s="12"/>
      <c r="BH168" s="12"/>
      <c r="BI168" s="12"/>
      <c r="BJ168" s="12"/>
      <c r="BK168" s="12"/>
      <c r="BL168" s="1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11:87" x14ac:dyDescent="0.15">
      <c r="K169" s="2"/>
      <c r="L169" s="2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N169" s="9"/>
      <c r="AO169" s="9"/>
      <c r="AP169" s="9"/>
      <c r="AU169" s="9"/>
      <c r="AV169" s="9"/>
      <c r="AW169" s="9"/>
      <c r="AX169" s="7"/>
      <c r="AY169" s="9"/>
      <c r="AZ169" s="9"/>
      <c r="BA169" s="9"/>
      <c r="BB169" s="9"/>
      <c r="BC169" s="9"/>
      <c r="BD169" s="9"/>
      <c r="BE169" s="9"/>
      <c r="BF169" s="9"/>
      <c r="BG169" s="12"/>
      <c r="BH169" s="12"/>
      <c r="BI169" s="12"/>
      <c r="BJ169" s="12"/>
      <c r="BK169" s="12"/>
      <c r="BL169" s="1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11:87" x14ac:dyDescent="0.15">
      <c r="K170" s="2"/>
      <c r="L170" s="2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N170" s="9"/>
      <c r="AO170" s="9"/>
      <c r="AP170" s="9"/>
      <c r="AU170" s="9"/>
      <c r="AV170" s="9"/>
      <c r="AW170" s="9"/>
      <c r="AX170" s="7"/>
      <c r="AY170" s="9"/>
      <c r="AZ170" s="9"/>
      <c r="BA170" s="9"/>
      <c r="BB170" s="9"/>
      <c r="BC170" s="9"/>
      <c r="BD170" s="9"/>
      <c r="BE170" s="9"/>
      <c r="BF170" s="9"/>
      <c r="BG170" s="12"/>
      <c r="BH170" s="12"/>
      <c r="BI170" s="12"/>
      <c r="BJ170" s="12"/>
      <c r="BK170" s="12"/>
      <c r="BL170" s="1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11:87" x14ac:dyDescent="0.15">
      <c r="K171" s="2"/>
      <c r="L171" s="2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N171" s="9"/>
      <c r="AO171" s="9"/>
      <c r="AP171" s="9"/>
      <c r="AU171" s="9"/>
      <c r="AV171" s="9"/>
      <c r="AW171" s="9"/>
      <c r="AX171" s="7"/>
      <c r="AY171" s="9"/>
      <c r="AZ171" s="9"/>
      <c r="BA171" s="9"/>
      <c r="BB171" s="9"/>
      <c r="BC171" s="9"/>
      <c r="BD171" s="9"/>
      <c r="BE171" s="9"/>
      <c r="BF171" s="9"/>
      <c r="BG171" s="12"/>
      <c r="BH171" s="12"/>
      <c r="BI171" s="12"/>
      <c r="BJ171" s="12"/>
      <c r="BK171" s="12"/>
      <c r="BL171" s="1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11:87" x14ac:dyDescent="0.15">
      <c r="K172" s="2"/>
      <c r="L172" s="2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N172" s="9"/>
      <c r="AO172" s="9"/>
      <c r="AP172" s="9"/>
      <c r="AU172" s="9"/>
      <c r="AV172" s="9"/>
      <c r="AW172" s="9"/>
      <c r="AX172" s="7"/>
      <c r="AY172" s="9"/>
      <c r="AZ172" s="9"/>
      <c r="BA172" s="9"/>
      <c r="BB172" s="9"/>
      <c r="BC172" s="9"/>
      <c r="BD172" s="9"/>
      <c r="BE172" s="9"/>
      <c r="BF172" s="9"/>
      <c r="BG172" s="12"/>
      <c r="BH172" s="12"/>
      <c r="BI172" s="12"/>
      <c r="BJ172" s="12"/>
      <c r="BK172" s="12"/>
      <c r="BL172" s="1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11:87" x14ac:dyDescent="0.15">
      <c r="K173" s="2"/>
      <c r="L173" s="2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N173" s="9"/>
      <c r="AO173" s="9"/>
      <c r="AP173" s="9"/>
      <c r="AU173" s="9"/>
      <c r="AV173" s="9"/>
      <c r="AW173" s="9"/>
      <c r="AX173" s="7"/>
      <c r="AY173" s="9"/>
      <c r="AZ173" s="9"/>
      <c r="BA173" s="9"/>
      <c r="BB173" s="9"/>
      <c r="BC173" s="9"/>
      <c r="BD173" s="9"/>
      <c r="BE173" s="9"/>
      <c r="BF173" s="9"/>
      <c r="BG173" s="12"/>
      <c r="BH173" s="12"/>
      <c r="BI173" s="12"/>
      <c r="BJ173" s="12"/>
      <c r="BK173" s="12"/>
      <c r="BL173" s="1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11:87" x14ac:dyDescent="0.15">
      <c r="K174" s="2"/>
      <c r="L174" s="2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N174" s="9"/>
      <c r="AO174" s="9"/>
      <c r="AP174" s="9"/>
      <c r="AU174" s="9"/>
      <c r="AV174" s="9"/>
      <c r="AW174" s="9"/>
      <c r="AX174" s="7"/>
      <c r="AY174" s="9"/>
      <c r="AZ174" s="9"/>
      <c r="BA174" s="9"/>
      <c r="BB174" s="9"/>
      <c r="BC174" s="9"/>
      <c r="BD174" s="9"/>
      <c r="BE174" s="9"/>
      <c r="BF174" s="9"/>
      <c r="BG174" s="12"/>
      <c r="BH174" s="12"/>
      <c r="BI174" s="12"/>
      <c r="BJ174" s="12"/>
      <c r="BK174" s="12"/>
      <c r="BL174" s="1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spans="11:87" x14ac:dyDescent="0.15">
      <c r="K175" s="2"/>
      <c r="L175" s="2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N175" s="9"/>
      <c r="AO175" s="9"/>
      <c r="AP175" s="9"/>
      <c r="AU175" s="9"/>
      <c r="AV175" s="9"/>
      <c r="AW175" s="9"/>
      <c r="AX175" s="7"/>
      <c r="AY175" s="9"/>
      <c r="AZ175" s="9"/>
      <c r="BA175" s="9"/>
      <c r="BB175" s="9"/>
      <c r="BC175" s="9"/>
      <c r="BD175" s="9"/>
      <c r="BE175" s="9"/>
      <c r="BF175" s="9"/>
      <c r="BG175" s="12"/>
      <c r="BH175" s="12"/>
      <c r="BI175" s="12"/>
      <c r="BJ175" s="12"/>
      <c r="BK175" s="12"/>
      <c r="BL175" s="1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</row>
    <row r="176" spans="11:87" x14ac:dyDescent="0.15">
      <c r="K176" s="2"/>
      <c r="L176" s="2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N176" s="9"/>
      <c r="AO176" s="9"/>
      <c r="AP176" s="9"/>
      <c r="AU176" s="9"/>
      <c r="AV176" s="9"/>
      <c r="AW176" s="9"/>
      <c r="AX176" s="7"/>
      <c r="AY176" s="9"/>
      <c r="AZ176" s="9"/>
      <c r="BA176" s="9"/>
      <c r="BB176" s="9"/>
      <c r="BC176" s="9"/>
      <c r="BD176" s="9"/>
      <c r="BE176" s="9"/>
      <c r="BF176" s="9"/>
      <c r="BG176" s="12"/>
      <c r="BH176" s="12"/>
      <c r="BI176" s="12"/>
      <c r="BJ176" s="12"/>
      <c r="BK176" s="12"/>
      <c r="BL176" s="1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spans="11:87" x14ac:dyDescent="0.15">
      <c r="K177" s="2"/>
      <c r="L177" s="2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N177" s="9"/>
      <c r="AO177" s="9"/>
      <c r="AP177" s="9"/>
      <c r="AU177" s="9"/>
      <c r="AV177" s="9"/>
      <c r="AW177" s="9"/>
      <c r="AX177" s="7"/>
      <c r="AY177" s="9"/>
      <c r="AZ177" s="9"/>
      <c r="BA177" s="9"/>
      <c r="BB177" s="9"/>
      <c r="BC177" s="9"/>
      <c r="BD177" s="9"/>
      <c r="BE177" s="9"/>
      <c r="BF177" s="9"/>
      <c r="BG177" s="12"/>
      <c r="BH177" s="12"/>
      <c r="BI177" s="12"/>
      <c r="BJ177" s="12"/>
      <c r="BK177" s="12"/>
      <c r="BL177" s="1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</row>
    <row r="178" spans="11:87" x14ac:dyDescent="0.15">
      <c r="K178" s="2"/>
      <c r="L178" s="2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N178" s="9"/>
      <c r="AO178" s="9"/>
      <c r="AP178" s="9"/>
      <c r="AU178" s="9"/>
      <c r="AV178" s="9"/>
      <c r="AW178" s="9"/>
      <c r="AX178" s="7"/>
      <c r="AY178" s="9"/>
      <c r="AZ178" s="9"/>
      <c r="BA178" s="9"/>
      <c r="BB178" s="9"/>
      <c r="BC178" s="9"/>
      <c r="BD178" s="9"/>
      <c r="BE178" s="9"/>
      <c r="BF178" s="9"/>
      <c r="BG178" s="12"/>
      <c r="BH178" s="12"/>
      <c r="BI178" s="12"/>
      <c r="BJ178" s="12"/>
      <c r="BK178" s="12"/>
      <c r="BL178" s="1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</row>
    <row r="179" spans="11:87" x14ac:dyDescent="0.15">
      <c r="K179" s="2"/>
      <c r="L179" s="2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N179" s="9"/>
      <c r="AO179" s="9"/>
      <c r="AP179" s="9"/>
      <c r="AU179" s="9"/>
      <c r="AV179" s="9"/>
      <c r="AW179" s="9"/>
      <c r="AX179" s="7"/>
      <c r="AY179" s="9"/>
      <c r="AZ179" s="9"/>
      <c r="BA179" s="9"/>
      <c r="BB179" s="9"/>
      <c r="BC179" s="9"/>
      <c r="BD179" s="9"/>
      <c r="BE179" s="9"/>
      <c r="BF179" s="9"/>
      <c r="BG179" s="12"/>
      <c r="BH179" s="12"/>
      <c r="BI179" s="12"/>
      <c r="BJ179" s="12"/>
      <c r="BK179" s="12"/>
      <c r="BL179" s="1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</row>
    <row r="180" spans="11:87" x14ac:dyDescent="0.15">
      <c r="K180" s="2"/>
      <c r="L180" s="2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N180" s="9"/>
      <c r="AO180" s="9"/>
      <c r="AP180" s="9"/>
      <c r="AU180" s="9"/>
      <c r="AV180" s="9"/>
      <c r="AW180" s="9"/>
      <c r="AX180" s="7"/>
      <c r="AY180" s="9"/>
      <c r="AZ180" s="9"/>
      <c r="BA180" s="9"/>
      <c r="BB180" s="9"/>
      <c r="BC180" s="9"/>
      <c r="BD180" s="9"/>
      <c r="BE180" s="9"/>
      <c r="BF180" s="9"/>
      <c r="BG180" s="12"/>
      <c r="BH180" s="12"/>
      <c r="BI180" s="12"/>
      <c r="BJ180" s="12"/>
      <c r="BK180" s="12"/>
      <c r="BL180" s="1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spans="11:87" x14ac:dyDescent="0.15">
      <c r="K181" s="2"/>
      <c r="L181" s="2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N181" s="9"/>
      <c r="AO181" s="9"/>
      <c r="AP181" s="9"/>
      <c r="AU181" s="9"/>
      <c r="AV181" s="9"/>
      <c r="AW181" s="9"/>
      <c r="AX181" s="7"/>
      <c r="AY181" s="9"/>
      <c r="AZ181" s="9"/>
      <c r="BA181" s="9"/>
      <c r="BB181" s="9"/>
      <c r="BC181" s="9"/>
      <c r="BD181" s="9"/>
      <c r="BE181" s="9"/>
      <c r="BF181" s="9"/>
      <c r="BG181" s="12"/>
      <c r="BH181" s="12"/>
      <c r="BI181" s="12"/>
      <c r="BJ181" s="12"/>
      <c r="BK181" s="12"/>
      <c r="BL181" s="1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spans="11:87" x14ac:dyDescent="0.15">
      <c r="K182" s="2"/>
      <c r="L182" s="2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N182" s="9"/>
      <c r="AO182" s="9"/>
      <c r="AP182" s="9"/>
      <c r="AU182" s="9"/>
      <c r="AV182" s="9"/>
      <c r="AW182" s="9"/>
      <c r="AX182" s="7"/>
      <c r="AY182" s="9"/>
      <c r="AZ182" s="9"/>
      <c r="BA182" s="9"/>
      <c r="BB182" s="9"/>
      <c r="BC182" s="9"/>
      <c r="BD182" s="9"/>
      <c r="BE182" s="9"/>
      <c r="BF182" s="9"/>
      <c r="BG182" s="12"/>
      <c r="BH182" s="12"/>
      <c r="BI182" s="12"/>
      <c r="BJ182" s="12"/>
      <c r="BK182" s="12"/>
      <c r="BL182" s="1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</row>
    <row r="183" spans="11:87" x14ac:dyDescent="0.15">
      <c r="K183" s="2"/>
      <c r="L183" s="2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N183" s="9"/>
      <c r="AO183" s="9"/>
      <c r="AP183" s="9"/>
      <c r="AU183" s="9"/>
      <c r="AV183" s="9"/>
      <c r="AW183" s="9"/>
      <c r="AX183" s="7"/>
      <c r="AY183" s="9"/>
      <c r="AZ183" s="9"/>
      <c r="BA183" s="9"/>
      <c r="BB183" s="9"/>
      <c r="BC183" s="9"/>
      <c r="BD183" s="9"/>
      <c r="BE183" s="9"/>
      <c r="BF183" s="9"/>
      <c r="BG183" s="12"/>
      <c r="BH183" s="12"/>
      <c r="BI183" s="12"/>
      <c r="BJ183" s="12"/>
      <c r="BK183" s="12"/>
      <c r="BL183" s="1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</row>
    <row r="184" spans="11:87" x14ac:dyDescent="0.15">
      <c r="K184" s="2"/>
      <c r="L184" s="2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N184" s="9"/>
      <c r="AO184" s="9"/>
      <c r="AP184" s="9"/>
      <c r="AU184" s="9"/>
      <c r="AV184" s="9"/>
      <c r="AW184" s="9"/>
      <c r="AX184" s="7"/>
      <c r="AY184" s="9"/>
      <c r="AZ184" s="9"/>
      <c r="BA184" s="9"/>
      <c r="BB184" s="9"/>
      <c r="BC184" s="9"/>
      <c r="BD184" s="9"/>
      <c r="BE184" s="9"/>
      <c r="BF184" s="9"/>
      <c r="BG184" s="12"/>
      <c r="BH184" s="12"/>
      <c r="BI184" s="12"/>
      <c r="BJ184" s="12"/>
      <c r="BK184" s="12"/>
      <c r="BL184" s="1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</row>
    <row r="185" spans="11:87" x14ac:dyDescent="0.15">
      <c r="K185" s="2"/>
      <c r="L185" s="2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N185" s="9"/>
      <c r="AO185" s="9"/>
      <c r="AP185" s="9"/>
      <c r="AU185" s="9"/>
      <c r="AV185" s="9"/>
      <c r="AW185" s="9"/>
      <c r="AX185" s="7"/>
      <c r="AY185" s="9"/>
      <c r="AZ185" s="9"/>
      <c r="BA185" s="9"/>
      <c r="BB185" s="9"/>
      <c r="BC185" s="9"/>
      <c r="BD185" s="9"/>
      <c r="BE185" s="9"/>
      <c r="BF185" s="9"/>
      <c r="BG185" s="12"/>
      <c r="BH185" s="12"/>
      <c r="BI185" s="12"/>
      <c r="BJ185" s="12"/>
      <c r="BK185" s="12"/>
      <c r="BL185" s="1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spans="11:87" x14ac:dyDescent="0.15">
      <c r="K186" s="2"/>
      <c r="L186" s="2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N186" s="9"/>
      <c r="AO186" s="9"/>
      <c r="AP186" s="9"/>
      <c r="AU186" s="9"/>
      <c r="AV186" s="9"/>
      <c r="AW186" s="9"/>
      <c r="AX186" s="7"/>
      <c r="AY186" s="9"/>
      <c r="AZ186" s="9"/>
      <c r="BA186" s="9"/>
      <c r="BB186" s="9"/>
      <c r="BC186" s="9"/>
      <c r="BD186" s="9"/>
      <c r="BE186" s="9"/>
      <c r="BF186" s="9"/>
      <c r="BG186" s="12"/>
      <c r="BH186" s="12"/>
      <c r="BI186" s="12"/>
      <c r="BJ186" s="12"/>
      <c r="BK186" s="12"/>
      <c r="BL186" s="1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</row>
    <row r="187" spans="11:87" x14ac:dyDescent="0.15">
      <c r="K187" s="2"/>
      <c r="L187" s="2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N187" s="9"/>
      <c r="AO187" s="9"/>
      <c r="AP187" s="9"/>
      <c r="AU187" s="9"/>
      <c r="AV187" s="9"/>
      <c r="AW187" s="9"/>
      <c r="AX187" s="7"/>
      <c r="AY187" s="9"/>
      <c r="AZ187" s="9"/>
      <c r="BA187" s="9"/>
      <c r="BB187" s="9"/>
      <c r="BC187" s="9"/>
      <c r="BD187" s="9"/>
      <c r="BE187" s="9"/>
      <c r="BF187" s="9"/>
      <c r="BG187" s="12"/>
      <c r="BH187" s="12"/>
      <c r="BI187" s="12"/>
      <c r="BJ187" s="12"/>
      <c r="BK187" s="12"/>
      <c r="BL187" s="1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</row>
    <row r="188" spans="11:87" x14ac:dyDescent="0.15">
      <c r="K188" s="2"/>
      <c r="L188" s="2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N188" s="9"/>
      <c r="AO188" s="9"/>
      <c r="AP188" s="9"/>
      <c r="AU188" s="9"/>
      <c r="AV188" s="9"/>
      <c r="AW188" s="9"/>
      <c r="AX188" s="7"/>
      <c r="AY188" s="9"/>
      <c r="AZ188" s="9"/>
      <c r="BA188" s="9"/>
      <c r="BB188" s="9"/>
      <c r="BC188" s="9"/>
      <c r="BD188" s="9"/>
      <c r="BE188" s="9"/>
      <c r="BF188" s="9"/>
      <c r="BG188" s="12"/>
      <c r="BH188" s="12"/>
      <c r="BI188" s="12"/>
      <c r="BJ188" s="12"/>
      <c r="BK188" s="12"/>
      <c r="BL188" s="1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</row>
    <row r="189" spans="11:87" x14ac:dyDescent="0.15">
      <c r="K189" s="2"/>
      <c r="L189" s="2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N189" s="9"/>
      <c r="AO189" s="9"/>
      <c r="AP189" s="9"/>
      <c r="AU189" s="9"/>
      <c r="AV189" s="9"/>
      <c r="AW189" s="9"/>
      <c r="AX189" s="7"/>
      <c r="AY189" s="9"/>
      <c r="AZ189" s="9"/>
      <c r="BA189" s="9"/>
      <c r="BB189" s="9"/>
      <c r="BC189" s="9"/>
      <c r="BD189" s="9"/>
      <c r="BE189" s="9"/>
      <c r="BF189" s="9"/>
      <c r="BG189" s="12"/>
      <c r="BH189" s="12"/>
      <c r="BI189" s="12"/>
      <c r="BJ189" s="12"/>
      <c r="BK189" s="12"/>
      <c r="BL189" s="1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</row>
    <row r="190" spans="11:87" x14ac:dyDescent="0.15">
      <c r="K190" s="2"/>
      <c r="L190" s="2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N190" s="9"/>
      <c r="AO190" s="9"/>
      <c r="AP190" s="9"/>
      <c r="AU190" s="9"/>
      <c r="AV190" s="9"/>
      <c r="AW190" s="9"/>
      <c r="AX190" s="7"/>
      <c r="AY190" s="9"/>
      <c r="AZ190" s="9"/>
      <c r="BA190" s="9"/>
      <c r="BB190" s="9"/>
      <c r="BC190" s="9"/>
      <c r="BD190" s="9"/>
      <c r="BE190" s="9"/>
      <c r="BF190" s="9"/>
      <c r="BG190" s="12"/>
      <c r="BH190" s="12"/>
      <c r="BI190" s="12"/>
      <c r="BJ190" s="12"/>
      <c r="BK190" s="12"/>
      <c r="BL190" s="1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</row>
    <row r="191" spans="11:87" x14ac:dyDescent="0.15">
      <c r="K191" s="2"/>
      <c r="L191" s="2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N191" s="9"/>
      <c r="AO191" s="9"/>
      <c r="AP191" s="9"/>
      <c r="AU191" s="9"/>
      <c r="AV191" s="9"/>
      <c r="AW191" s="9"/>
      <c r="AX191" s="7"/>
      <c r="AY191" s="9"/>
      <c r="AZ191" s="9"/>
      <c r="BA191" s="9"/>
      <c r="BB191" s="9"/>
      <c r="BC191" s="9"/>
      <c r="BD191" s="9"/>
      <c r="BE191" s="9"/>
      <c r="BF191" s="9"/>
      <c r="BG191" s="12"/>
      <c r="BH191" s="12"/>
      <c r="BI191" s="12"/>
      <c r="BJ191" s="12"/>
      <c r="BK191" s="12"/>
      <c r="BL191" s="1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</row>
    <row r="192" spans="11:87" x14ac:dyDescent="0.15">
      <c r="K192" s="2"/>
      <c r="L192" s="2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N192" s="9"/>
      <c r="AO192" s="9"/>
      <c r="AP192" s="9"/>
      <c r="AU192" s="9"/>
      <c r="AV192" s="9"/>
      <c r="AW192" s="9"/>
      <c r="AX192" s="7"/>
      <c r="AY192" s="9"/>
      <c r="AZ192" s="9"/>
      <c r="BA192" s="9"/>
      <c r="BB192" s="9"/>
      <c r="BC192" s="9"/>
      <c r="BD192" s="9"/>
      <c r="BE192" s="9"/>
      <c r="BF192" s="9"/>
      <c r="BG192" s="12"/>
      <c r="BH192" s="12"/>
      <c r="BI192" s="12"/>
      <c r="BJ192" s="12"/>
      <c r="BK192" s="12"/>
      <c r="BL192" s="1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spans="11:87" x14ac:dyDescent="0.15">
      <c r="K193" s="2"/>
      <c r="L193" s="2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N193" s="9"/>
      <c r="AO193" s="9"/>
      <c r="AP193" s="9"/>
      <c r="AU193" s="9"/>
      <c r="AV193" s="9"/>
      <c r="AW193" s="9"/>
      <c r="AX193" s="7"/>
      <c r="AY193" s="9"/>
      <c r="AZ193" s="9"/>
      <c r="BA193" s="9"/>
      <c r="BB193" s="9"/>
      <c r="BC193" s="9"/>
      <c r="BD193" s="9"/>
      <c r="BE193" s="9"/>
      <c r="BF193" s="9"/>
      <c r="BG193" s="12"/>
      <c r="BH193" s="12"/>
      <c r="BI193" s="12"/>
      <c r="BJ193" s="12"/>
      <c r="BK193" s="12"/>
      <c r="BL193" s="1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spans="11:87" x14ac:dyDescent="0.15">
      <c r="K194" s="2"/>
      <c r="L194" s="2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N194" s="9"/>
      <c r="AO194" s="9"/>
      <c r="AP194" s="9"/>
      <c r="AU194" s="9"/>
      <c r="AV194" s="9"/>
      <c r="AW194" s="9"/>
      <c r="AX194" s="7"/>
      <c r="AY194" s="9"/>
      <c r="AZ194" s="9"/>
      <c r="BA194" s="9"/>
      <c r="BB194" s="9"/>
      <c r="BC194" s="9"/>
      <c r="BD194" s="9"/>
      <c r="BE194" s="9"/>
      <c r="BF194" s="9"/>
      <c r="BG194" s="12"/>
      <c r="BH194" s="12"/>
      <c r="BI194" s="12"/>
      <c r="BJ194" s="12"/>
      <c r="BK194" s="12"/>
      <c r="BL194" s="1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</row>
    <row r="195" spans="11:87" x14ac:dyDescent="0.15">
      <c r="K195" s="2"/>
      <c r="L195" s="2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N195" s="9"/>
      <c r="AO195" s="9"/>
      <c r="AP195" s="9"/>
      <c r="AU195" s="9"/>
      <c r="AV195" s="9"/>
      <c r="AW195" s="9"/>
      <c r="AX195" s="7"/>
      <c r="AY195" s="9"/>
      <c r="AZ195" s="9"/>
      <c r="BA195" s="9"/>
      <c r="BB195" s="9"/>
      <c r="BC195" s="9"/>
      <c r="BD195" s="9"/>
      <c r="BE195" s="9"/>
      <c r="BF195" s="9"/>
      <c r="BG195" s="12"/>
      <c r="BH195" s="12"/>
      <c r="BI195" s="12"/>
      <c r="BJ195" s="12"/>
      <c r="BK195" s="12"/>
      <c r="BL195" s="1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</row>
    <row r="196" spans="11:87" x14ac:dyDescent="0.15">
      <c r="K196" s="2"/>
      <c r="L196" s="2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N196" s="9"/>
      <c r="AO196" s="9"/>
      <c r="AP196" s="9"/>
      <c r="AU196" s="9"/>
      <c r="AV196" s="9"/>
      <c r="AW196" s="9"/>
      <c r="AX196" s="7"/>
      <c r="AY196" s="9"/>
      <c r="AZ196" s="9"/>
      <c r="BA196" s="9"/>
      <c r="BB196" s="9"/>
      <c r="BC196" s="9"/>
      <c r="BD196" s="9"/>
      <c r="BE196" s="9"/>
      <c r="BF196" s="9"/>
      <c r="BG196" s="12"/>
      <c r="BH196" s="12"/>
      <c r="BI196" s="12"/>
      <c r="BJ196" s="12"/>
      <c r="BK196" s="12"/>
      <c r="BL196" s="1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</row>
    <row r="197" spans="11:87" x14ac:dyDescent="0.15">
      <c r="K197" s="2"/>
      <c r="L197" s="2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N197" s="9"/>
      <c r="AO197" s="9"/>
      <c r="AP197" s="9"/>
      <c r="AU197" s="9"/>
      <c r="AV197" s="9"/>
      <c r="AW197" s="9"/>
      <c r="AX197" s="7"/>
      <c r="AY197" s="9"/>
      <c r="AZ197" s="9"/>
      <c r="BA197" s="9"/>
      <c r="BB197" s="9"/>
      <c r="BC197" s="9"/>
      <c r="BD197" s="9"/>
      <c r="BE197" s="9"/>
      <c r="BF197" s="9"/>
      <c r="BG197" s="12"/>
      <c r="BH197" s="12"/>
      <c r="BI197" s="12"/>
      <c r="BJ197" s="12"/>
      <c r="BK197" s="12"/>
      <c r="BL197" s="1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spans="11:87" x14ac:dyDescent="0.15">
      <c r="K198" s="2"/>
      <c r="L198" s="2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N198" s="9"/>
      <c r="AO198" s="9"/>
      <c r="AP198" s="9"/>
      <c r="AU198" s="9"/>
      <c r="AV198" s="9"/>
      <c r="AW198" s="9"/>
      <c r="AX198" s="7"/>
      <c r="AY198" s="9"/>
      <c r="AZ198" s="9"/>
      <c r="BA198" s="9"/>
      <c r="BB198" s="9"/>
      <c r="BC198" s="9"/>
      <c r="BD198" s="9"/>
      <c r="BE198" s="9"/>
      <c r="BF198" s="9"/>
      <c r="BG198" s="12"/>
      <c r="BH198" s="12"/>
      <c r="BI198" s="12"/>
      <c r="BJ198" s="12"/>
      <c r="BK198" s="12"/>
      <c r="BL198" s="1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</row>
    <row r="199" spans="11:87" x14ac:dyDescent="0.15">
      <c r="K199" s="2"/>
      <c r="L199" s="2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N199" s="9"/>
      <c r="AO199" s="9"/>
      <c r="AP199" s="9"/>
      <c r="AU199" s="9"/>
      <c r="AV199" s="9"/>
      <c r="AW199" s="9"/>
      <c r="AX199" s="7"/>
      <c r="AY199" s="9"/>
      <c r="AZ199" s="9"/>
      <c r="BA199" s="9"/>
      <c r="BB199" s="9"/>
      <c r="BC199" s="9"/>
      <c r="BD199" s="9"/>
      <c r="BE199" s="9"/>
      <c r="BF199" s="9"/>
      <c r="BG199" s="12"/>
      <c r="BH199" s="12"/>
      <c r="BI199" s="12"/>
      <c r="BJ199" s="12"/>
      <c r="BK199" s="12"/>
      <c r="BL199" s="1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</row>
    <row r="200" spans="11:87" x14ac:dyDescent="0.15">
      <c r="K200" s="2"/>
      <c r="L200" s="2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N200" s="9"/>
      <c r="AO200" s="9"/>
      <c r="AP200" s="9"/>
      <c r="AU200" s="9"/>
      <c r="AV200" s="9"/>
      <c r="AW200" s="9"/>
      <c r="AX200" s="7"/>
      <c r="AY200" s="9"/>
      <c r="AZ200" s="9"/>
      <c r="BA200" s="9"/>
      <c r="BB200" s="9"/>
      <c r="BC200" s="9"/>
      <c r="BD200" s="9"/>
      <c r="BE200" s="9"/>
      <c r="BF200" s="9"/>
      <c r="BG200" s="12"/>
      <c r="BH200" s="12"/>
      <c r="BI200" s="12"/>
      <c r="BJ200" s="12"/>
      <c r="BK200" s="12"/>
      <c r="BL200" s="1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</row>
    <row r="201" spans="11:87" x14ac:dyDescent="0.15">
      <c r="K201" s="2"/>
      <c r="L201" s="2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N201" s="9"/>
      <c r="AO201" s="9"/>
      <c r="AP201" s="9"/>
      <c r="AU201" s="9"/>
      <c r="AV201" s="9"/>
      <c r="AW201" s="9"/>
      <c r="AX201" s="7"/>
      <c r="AY201" s="9"/>
      <c r="AZ201" s="9"/>
      <c r="BA201" s="9"/>
      <c r="BB201" s="9"/>
      <c r="BC201" s="9"/>
      <c r="BD201" s="9"/>
      <c r="BE201" s="9"/>
      <c r="BF201" s="9"/>
      <c r="BG201" s="12"/>
      <c r="BH201" s="12"/>
      <c r="BI201" s="12"/>
      <c r="BJ201" s="12"/>
      <c r="BK201" s="12"/>
      <c r="BL201" s="1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spans="11:87" x14ac:dyDescent="0.15">
      <c r="K202" s="2"/>
      <c r="L202" s="2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N202" s="9"/>
      <c r="AO202" s="9"/>
      <c r="AP202" s="9"/>
      <c r="AU202" s="9"/>
      <c r="AV202" s="9"/>
      <c r="AW202" s="9"/>
      <c r="AX202" s="7"/>
      <c r="AY202" s="9"/>
      <c r="AZ202" s="9"/>
      <c r="BA202" s="9"/>
      <c r="BB202" s="9"/>
      <c r="BC202" s="9"/>
      <c r="BD202" s="9"/>
      <c r="BE202" s="9"/>
      <c r="BF202" s="9"/>
      <c r="BG202" s="12"/>
      <c r="BH202" s="12"/>
      <c r="BI202" s="12"/>
      <c r="BJ202" s="12"/>
      <c r="BK202" s="12"/>
      <c r="BL202" s="1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</row>
    <row r="203" spans="11:87" x14ac:dyDescent="0.15">
      <c r="K203" s="2"/>
      <c r="L203" s="2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N203" s="9"/>
      <c r="AO203" s="9"/>
      <c r="AP203" s="9"/>
      <c r="AU203" s="9"/>
      <c r="AV203" s="9"/>
      <c r="AW203" s="9"/>
      <c r="AX203" s="7"/>
      <c r="AY203" s="9"/>
      <c r="AZ203" s="9"/>
      <c r="BA203" s="9"/>
      <c r="BB203" s="9"/>
      <c r="BC203" s="9"/>
      <c r="BD203" s="9"/>
      <c r="BE203" s="9"/>
      <c r="BF203" s="9"/>
      <c r="BG203" s="12"/>
      <c r="BH203" s="12"/>
      <c r="BI203" s="12"/>
      <c r="BJ203" s="12"/>
      <c r="BK203" s="12"/>
      <c r="BL203" s="1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</row>
    <row r="204" spans="11:87" x14ac:dyDescent="0.15">
      <c r="K204" s="2"/>
      <c r="L204" s="2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N204" s="9"/>
      <c r="AO204" s="9"/>
      <c r="AP204" s="9"/>
      <c r="AU204" s="9"/>
      <c r="AV204" s="9"/>
      <c r="AW204" s="9"/>
      <c r="AX204" s="7"/>
      <c r="AY204" s="9"/>
      <c r="AZ204" s="9"/>
      <c r="BA204" s="9"/>
      <c r="BB204" s="9"/>
      <c r="BC204" s="9"/>
      <c r="BD204" s="9"/>
      <c r="BE204" s="9"/>
      <c r="BF204" s="9"/>
      <c r="BG204" s="12"/>
      <c r="BH204" s="12"/>
      <c r="BI204" s="12"/>
      <c r="BJ204" s="12"/>
      <c r="BK204" s="12"/>
      <c r="BL204" s="1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</row>
    <row r="205" spans="11:87" x14ac:dyDescent="0.15"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N205" s="9"/>
      <c r="AO205" s="9"/>
      <c r="AP205" s="9"/>
      <c r="AU205" s="9"/>
      <c r="AV205" s="9"/>
      <c r="AW205" s="9"/>
      <c r="AX205" s="7"/>
      <c r="AY205" s="9"/>
      <c r="AZ205" s="9"/>
      <c r="BA205" s="9"/>
      <c r="BB205" s="9"/>
      <c r="BC205" s="9"/>
      <c r="BD205" s="9"/>
      <c r="BE205" s="9"/>
      <c r="BF205" s="9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</row>
    <row r="206" spans="11:87" x14ac:dyDescent="0.15"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N206" s="9"/>
      <c r="AO206" s="9"/>
      <c r="AP206" s="9"/>
      <c r="AU206" s="9"/>
      <c r="AV206" s="9"/>
      <c r="AW206" s="9"/>
      <c r="AY206" s="9"/>
      <c r="AZ206" s="9"/>
      <c r="BA206" s="9"/>
      <c r="BB206" s="9"/>
      <c r="BC206" s="9"/>
      <c r="BD206" s="9"/>
      <c r="BE206" s="9"/>
      <c r="BF206" s="9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</row>
    <row r="207" spans="11:87" x14ac:dyDescent="0.15"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N207" s="9"/>
      <c r="AO207" s="9"/>
      <c r="AP207" s="9"/>
      <c r="AU207" s="9"/>
      <c r="AV207" s="9"/>
      <c r="AW207" s="9"/>
      <c r="AY207" s="9"/>
      <c r="AZ207" s="9"/>
      <c r="BA207" s="9"/>
      <c r="BB207" s="9"/>
      <c r="BC207" s="9"/>
      <c r="BD207" s="9"/>
      <c r="BE207" s="9"/>
      <c r="BF207" s="9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</row>
    <row r="208" spans="11:87" x14ac:dyDescent="0.15"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N208" s="9"/>
      <c r="AO208" s="9"/>
      <c r="AP208" s="9"/>
      <c r="AU208" s="9"/>
      <c r="AV208" s="9"/>
      <c r="AW208" s="9"/>
      <c r="AY208" s="9"/>
      <c r="AZ208" s="9"/>
      <c r="BA208" s="9"/>
      <c r="BB208" s="9"/>
      <c r="BC208" s="9"/>
      <c r="BD208" s="9"/>
      <c r="BE208" s="9"/>
      <c r="BF208" s="9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</row>
    <row r="209" spans="23:86" x14ac:dyDescent="0.15"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N209" s="9"/>
      <c r="AO209" s="9"/>
      <c r="AP209" s="9"/>
      <c r="AU209" s="9"/>
      <c r="AV209" s="9"/>
      <c r="AW209" s="9"/>
      <c r="AY209" s="9"/>
      <c r="AZ209" s="9"/>
      <c r="BA209" s="9"/>
      <c r="BB209" s="9"/>
      <c r="BC209" s="9"/>
      <c r="BD209" s="9"/>
      <c r="BE209" s="9"/>
      <c r="BF209" s="9"/>
      <c r="BQ209" s="2"/>
      <c r="BR209" s="2"/>
      <c r="BS209" s="2"/>
      <c r="BT209" s="2"/>
      <c r="BU209" s="2"/>
      <c r="BW209" s="2"/>
      <c r="BX209" s="2"/>
      <c r="CF209" s="2"/>
      <c r="CG209" s="2"/>
      <c r="CH209" s="2"/>
    </row>
    <row r="210" spans="23:86" x14ac:dyDescent="0.15"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N210" s="9"/>
      <c r="AO210" s="9"/>
      <c r="AP210" s="9"/>
      <c r="AU210" s="9"/>
      <c r="AV210" s="9"/>
      <c r="AW210" s="9"/>
      <c r="AY210" s="9"/>
      <c r="AZ210" s="9"/>
      <c r="BA210" s="9"/>
      <c r="BB210" s="9"/>
      <c r="BC210" s="9"/>
      <c r="BD210" s="9"/>
      <c r="BE210" s="9"/>
      <c r="BF210" s="9"/>
      <c r="BQ210" s="2"/>
      <c r="BR210" s="2"/>
      <c r="BS210" s="2"/>
      <c r="BT210" s="2"/>
      <c r="BU210" s="2"/>
      <c r="BW210" s="2"/>
      <c r="BX210" s="2"/>
      <c r="CF210" s="2"/>
      <c r="CG210" s="2"/>
      <c r="CH210" s="2"/>
    </row>
    <row r="211" spans="23:86" x14ac:dyDescent="0.15"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N211" s="9"/>
      <c r="AO211" s="9"/>
      <c r="AP211" s="9"/>
      <c r="AU211" s="9"/>
      <c r="AV211" s="9"/>
      <c r="AW211" s="9"/>
      <c r="AY211" s="9"/>
      <c r="AZ211" s="9"/>
      <c r="BA211" s="9"/>
      <c r="BB211" s="9"/>
      <c r="BC211" s="9"/>
      <c r="BD211" s="9"/>
      <c r="BE211" s="9"/>
      <c r="BF211" s="9"/>
      <c r="BQ211" s="2"/>
      <c r="BR211" s="2"/>
      <c r="BS211" s="2"/>
      <c r="BT211" s="2"/>
      <c r="BU211" s="2"/>
      <c r="BW211" s="2"/>
      <c r="BX211" s="2"/>
      <c r="CF211" s="2"/>
      <c r="CG211" s="2"/>
      <c r="CH211" s="2"/>
    </row>
    <row r="212" spans="23:86" x14ac:dyDescent="0.15"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N212" s="9"/>
      <c r="AO212" s="9"/>
      <c r="AP212" s="9"/>
      <c r="AU212" s="9"/>
      <c r="AV212" s="9"/>
      <c r="AW212" s="9"/>
      <c r="AY212" s="9"/>
      <c r="AZ212" s="9"/>
      <c r="BA212" s="9"/>
      <c r="BB212" s="9"/>
      <c r="BC212" s="9"/>
      <c r="BD212" s="9"/>
      <c r="BE212" s="9"/>
      <c r="BF212" s="9"/>
      <c r="BQ212" s="2"/>
      <c r="BR212" s="2"/>
      <c r="BS212" s="2"/>
      <c r="BT212" s="2"/>
      <c r="BU212" s="2"/>
      <c r="BW212" s="2"/>
      <c r="BX212" s="2"/>
      <c r="CF212" s="2"/>
      <c r="CG212" s="2"/>
      <c r="CH212" s="2"/>
    </row>
    <row r="213" spans="23:86" x14ac:dyDescent="0.15"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N213" s="9"/>
      <c r="AO213" s="9"/>
      <c r="AP213" s="9"/>
      <c r="AU213" s="9"/>
      <c r="AV213" s="9"/>
      <c r="AW213" s="9"/>
      <c r="AY213" s="9"/>
      <c r="AZ213" s="9"/>
      <c r="BA213" s="9"/>
      <c r="BB213" s="9"/>
      <c r="BC213" s="9"/>
      <c r="BD213" s="9"/>
      <c r="BE213" s="9"/>
      <c r="BF213" s="9"/>
      <c r="BQ213" s="2"/>
      <c r="BR213" s="2"/>
      <c r="BS213" s="2"/>
      <c r="BT213" s="2"/>
      <c r="BU213" s="2"/>
      <c r="BW213" s="2"/>
      <c r="BX213" s="2"/>
      <c r="CF213" s="2"/>
      <c r="CG213" s="2"/>
      <c r="CH213" s="2"/>
    </row>
    <row r="214" spans="23:86" x14ac:dyDescent="0.15"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N214" s="9"/>
      <c r="AO214" s="9"/>
      <c r="AP214" s="9"/>
      <c r="AU214" s="9"/>
      <c r="AV214" s="9"/>
      <c r="AW214" s="9"/>
      <c r="AY214" s="9"/>
      <c r="AZ214" s="9"/>
      <c r="BA214" s="9"/>
      <c r="BB214" s="9"/>
      <c r="BC214" s="9"/>
      <c r="BD214" s="9"/>
      <c r="BE214" s="9"/>
      <c r="BF214" s="9"/>
      <c r="BQ214" s="2"/>
      <c r="BR214" s="2"/>
      <c r="BS214" s="2"/>
      <c r="BT214" s="2"/>
      <c r="BU214" s="2"/>
      <c r="BW214" s="2"/>
      <c r="BX214" s="2"/>
      <c r="CF214" s="2"/>
      <c r="CG214" s="2"/>
      <c r="CH214" s="2"/>
    </row>
    <row r="215" spans="23:86" x14ac:dyDescent="0.15"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N215" s="9"/>
      <c r="AO215" s="9"/>
      <c r="AP215" s="9"/>
      <c r="AU215" s="9"/>
      <c r="AV215" s="9"/>
      <c r="AW215" s="9"/>
      <c r="AY215" s="9"/>
      <c r="AZ215" s="9"/>
      <c r="BA215" s="9"/>
      <c r="BB215" s="9"/>
      <c r="BC215" s="9"/>
      <c r="BD215" s="9"/>
      <c r="BE215" s="9"/>
      <c r="BF215" s="9"/>
      <c r="BQ215" s="2"/>
      <c r="BR215" s="2"/>
      <c r="BS215" s="2"/>
      <c r="BT215" s="2"/>
      <c r="BU215" s="2"/>
      <c r="BW215" s="2"/>
      <c r="BX215" s="2"/>
      <c r="CF215" s="2"/>
      <c r="CG215" s="2"/>
      <c r="CH215" s="2"/>
    </row>
    <row r="216" spans="23:86" x14ac:dyDescent="0.15"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N216" s="9"/>
      <c r="AO216" s="9"/>
      <c r="AP216" s="9"/>
      <c r="AU216" s="9"/>
      <c r="AV216" s="9"/>
      <c r="AW216" s="9"/>
      <c r="AY216" s="9"/>
      <c r="AZ216" s="9"/>
      <c r="BA216" s="9"/>
      <c r="BB216" s="9"/>
      <c r="BC216" s="9"/>
      <c r="BD216" s="9"/>
      <c r="BE216" s="9"/>
      <c r="BF216" s="9"/>
      <c r="BQ216" s="2"/>
      <c r="BR216" s="2"/>
      <c r="BS216" s="2"/>
      <c r="BT216" s="2"/>
      <c r="BU216" s="2"/>
      <c r="BW216" s="2"/>
      <c r="BX216" s="2"/>
      <c r="CF216" s="2"/>
      <c r="CG216" s="2"/>
      <c r="CH216" s="2"/>
    </row>
    <row r="217" spans="23:86" x14ac:dyDescent="0.15"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N217" s="9"/>
      <c r="AO217" s="9"/>
      <c r="AP217" s="9"/>
      <c r="AU217" s="9"/>
      <c r="AV217" s="9"/>
      <c r="AW217" s="9"/>
      <c r="AY217" s="9"/>
      <c r="AZ217" s="9"/>
      <c r="BA217" s="9"/>
      <c r="BB217" s="9"/>
      <c r="BC217" s="9"/>
      <c r="BD217" s="9"/>
      <c r="BE217" s="9"/>
      <c r="BF217" s="9"/>
      <c r="BQ217" s="2"/>
      <c r="BR217" s="2"/>
      <c r="BS217" s="2"/>
      <c r="BT217" s="2"/>
      <c r="BU217" s="2"/>
      <c r="BW217" s="2"/>
      <c r="BX217" s="2"/>
      <c r="CF217" s="2"/>
      <c r="CG217" s="2"/>
      <c r="CH217" s="2"/>
    </row>
    <row r="218" spans="23:86" x14ac:dyDescent="0.15"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N218" s="9"/>
      <c r="AO218" s="9"/>
      <c r="AP218" s="9"/>
      <c r="AU218" s="9"/>
      <c r="AV218" s="9"/>
      <c r="AW218" s="9"/>
      <c r="AY218" s="9"/>
      <c r="AZ218" s="9"/>
      <c r="BA218" s="9"/>
      <c r="BB218" s="9"/>
      <c r="BC218" s="9"/>
      <c r="BD218" s="9"/>
      <c r="BE218" s="9"/>
      <c r="BF218" s="9"/>
      <c r="BQ218" s="2"/>
      <c r="BR218" s="2"/>
      <c r="BS218" s="2"/>
      <c r="BT218" s="2"/>
      <c r="BU218" s="2"/>
      <c r="BW218" s="2"/>
      <c r="BX218" s="2"/>
      <c r="CF218" s="2"/>
      <c r="CG218" s="2"/>
      <c r="CH218" s="2"/>
    </row>
    <row r="219" spans="23:86" x14ac:dyDescent="0.15"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N219" s="9"/>
      <c r="AO219" s="9"/>
      <c r="AP219" s="9"/>
      <c r="AU219" s="9"/>
      <c r="AV219" s="9"/>
      <c r="AW219" s="9"/>
      <c r="AY219" s="9"/>
      <c r="AZ219" s="9"/>
      <c r="BA219" s="9"/>
      <c r="BB219" s="9"/>
      <c r="BC219" s="9"/>
      <c r="BD219" s="9"/>
      <c r="BE219" s="9"/>
      <c r="BF219" s="9"/>
      <c r="BQ219" s="2"/>
      <c r="BR219" s="2"/>
      <c r="BS219" s="2"/>
      <c r="BT219" s="2"/>
      <c r="BU219" s="2"/>
      <c r="BW219" s="2"/>
      <c r="BX219" s="2"/>
      <c r="CF219" s="2"/>
      <c r="CG219" s="2"/>
      <c r="CH219" s="2"/>
    </row>
    <row r="220" spans="23:86" x14ac:dyDescent="0.15"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N220" s="9"/>
      <c r="AO220" s="9"/>
      <c r="AP220" s="9"/>
      <c r="AU220" s="9"/>
      <c r="AV220" s="9"/>
      <c r="AW220" s="9"/>
      <c r="AY220" s="9"/>
      <c r="AZ220" s="9"/>
      <c r="BA220" s="9"/>
      <c r="BB220" s="9"/>
      <c r="BC220" s="9"/>
      <c r="BD220" s="9"/>
      <c r="BE220" s="9"/>
      <c r="BF220" s="9"/>
      <c r="BQ220" s="2"/>
      <c r="BR220" s="2"/>
      <c r="BS220" s="2"/>
      <c r="BT220" s="2"/>
      <c r="BU220" s="2"/>
      <c r="BW220" s="2"/>
      <c r="BX220" s="2"/>
      <c r="CF220" s="2"/>
      <c r="CG220" s="2"/>
      <c r="CH220" s="2"/>
    </row>
    <row r="221" spans="23:86" x14ac:dyDescent="0.15"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N221" s="9"/>
      <c r="AO221" s="9"/>
      <c r="AP221" s="9"/>
      <c r="AU221" s="9"/>
      <c r="AV221" s="9"/>
      <c r="AW221" s="9"/>
      <c r="AY221" s="9"/>
      <c r="AZ221" s="9"/>
      <c r="BA221" s="9"/>
      <c r="BB221" s="9"/>
      <c r="BC221" s="9"/>
      <c r="BD221" s="9"/>
      <c r="BE221" s="9"/>
      <c r="BF221" s="9"/>
      <c r="BQ221" s="2"/>
      <c r="BR221" s="2"/>
      <c r="BS221" s="2"/>
      <c r="BT221" s="2"/>
      <c r="BU221" s="2"/>
      <c r="BW221" s="2"/>
      <c r="BX221" s="2"/>
      <c r="CF221" s="2"/>
      <c r="CG221" s="2"/>
      <c r="CH221" s="2"/>
    </row>
    <row r="222" spans="23:86" x14ac:dyDescent="0.15"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N222" s="9"/>
      <c r="AO222" s="9"/>
      <c r="AP222" s="9"/>
      <c r="AU222" s="9"/>
      <c r="AV222" s="9"/>
      <c r="AW222" s="9"/>
      <c r="AY222" s="9"/>
      <c r="AZ222" s="9"/>
      <c r="BA222" s="9"/>
      <c r="BB222" s="9"/>
      <c r="BC222" s="9"/>
      <c r="BD222" s="9"/>
      <c r="BE222" s="9"/>
      <c r="BF222" s="9"/>
      <c r="BQ222" s="2"/>
      <c r="BR222" s="2"/>
      <c r="BS222" s="2"/>
      <c r="BT222" s="2"/>
      <c r="BU222" s="2"/>
      <c r="BW222" s="2"/>
      <c r="BX222" s="2"/>
      <c r="CF222" s="2"/>
      <c r="CG222" s="2"/>
      <c r="CH222" s="2"/>
    </row>
    <row r="223" spans="23:86" x14ac:dyDescent="0.15"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N223" s="9"/>
      <c r="AO223" s="9"/>
      <c r="AP223" s="9"/>
      <c r="AU223" s="9"/>
      <c r="AV223" s="9"/>
      <c r="AW223" s="9"/>
      <c r="AY223" s="9"/>
      <c r="AZ223" s="9"/>
      <c r="BA223" s="9"/>
      <c r="BB223" s="9"/>
      <c r="BC223" s="9"/>
      <c r="BD223" s="9"/>
      <c r="BE223" s="9"/>
      <c r="BF223" s="9"/>
      <c r="BQ223" s="2"/>
      <c r="BR223" s="2"/>
      <c r="BS223" s="2"/>
      <c r="BT223" s="2"/>
      <c r="BU223" s="2"/>
      <c r="BW223" s="2"/>
      <c r="BX223" s="2"/>
      <c r="CF223" s="2"/>
      <c r="CG223" s="2"/>
      <c r="CH223" s="2"/>
    </row>
    <row r="224" spans="23:86" x14ac:dyDescent="0.15"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N224" s="9"/>
      <c r="AO224" s="9"/>
      <c r="AP224" s="9"/>
      <c r="AU224" s="9"/>
      <c r="AV224" s="9"/>
      <c r="AW224" s="9"/>
      <c r="AY224" s="9"/>
      <c r="AZ224" s="9"/>
      <c r="BA224" s="9"/>
      <c r="BB224" s="9"/>
      <c r="BC224" s="9"/>
      <c r="BD224" s="9"/>
      <c r="BE224" s="9"/>
      <c r="BF224" s="9"/>
      <c r="BQ224" s="2"/>
      <c r="BR224" s="2"/>
      <c r="BS224" s="2"/>
      <c r="BT224" s="2"/>
      <c r="BU224" s="2"/>
      <c r="BW224" s="2"/>
      <c r="BX224" s="2"/>
      <c r="CF224" s="2"/>
      <c r="CG224" s="2"/>
      <c r="CH224" s="2"/>
    </row>
    <row r="225" spans="23:86" x14ac:dyDescent="0.15"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N225" s="9"/>
      <c r="AO225" s="9"/>
      <c r="AP225" s="9"/>
      <c r="AU225" s="9"/>
      <c r="AV225" s="9"/>
      <c r="AW225" s="9"/>
      <c r="AY225" s="9"/>
      <c r="AZ225" s="9"/>
      <c r="BA225" s="9"/>
      <c r="BB225" s="9"/>
      <c r="BC225" s="9"/>
      <c r="BD225" s="9"/>
      <c r="BE225" s="9"/>
      <c r="BF225" s="9"/>
      <c r="BQ225" s="2"/>
      <c r="BR225" s="2"/>
      <c r="BS225" s="2"/>
      <c r="BT225" s="2"/>
      <c r="BU225" s="2"/>
      <c r="BW225" s="2"/>
      <c r="BX225" s="2"/>
      <c r="CF225" s="2"/>
      <c r="CG225" s="2"/>
      <c r="CH225" s="2"/>
    </row>
    <row r="226" spans="23:86" x14ac:dyDescent="0.15">
      <c r="AN226" s="9"/>
      <c r="AO226" s="9"/>
      <c r="AP226" s="9"/>
    </row>
    <row r="227" spans="23:86" x14ac:dyDescent="0.15">
      <c r="AN227" s="9"/>
      <c r="AO227" s="9"/>
      <c r="AP227" s="9"/>
    </row>
  </sheetData>
  <autoFilter ref="A9:CI9"/>
  <mergeCells count="6">
    <mergeCell ref="AX7:BC7"/>
    <mergeCell ref="W7:AC7"/>
    <mergeCell ref="A7:B7"/>
    <mergeCell ref="AQ7:AT7"/>
    <mergeCell ref="S7:V7"/>
    <mergeCell ref="AG7:AM7"/>
  </mergeCells>
  <printOptions horizontalCentered="1"/>
  <pageMargins left="0.19685039370078741" right="0.19685039370078741" top="0.98425196850393704" bottom="0.19685039370078741" header="0" footer="0"/>
  <pageSetup paperSize="8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Mitglieder</vt:lpstr>
      <vt:lpstr>Systembereinigung</vt:lpstr>
      <vt:lpstr>Mitglieder!Druckbereich</vt:lpstr>
      <vt:lpstr>Systembereinigung!Druckbereich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Administrator-Win7</dc:creator>
  <cp:lastModifiedBy>Jager, Alexander</cp:lastModifiedBy>
  <cp:lastPrinted>2015-11-04T11:25:57Z</cp:lastPrinted>
  <dcterms:created xsi:type="dcterms:W3CDTF">2013-12-19T10:32:20Z</dcterms:created>
  <dcterms:modified xsi:type="dcterms:W3CDTF">2016-01-12T17:02:20Z</dcterms:modified>
</cp:coreProperties>
</file>